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19200" windowHeight="6576" activeTab="0"/>
  </bookViews>
  <sheets>
    <sheet name="стр.1_4" sheetId="1" r:id="rId1"/>
    <sheet name="стр.5_6" sheetId="2" r:id="rId2"/>
    <sheet name="Расшифровка расходов" sheetId="3" r:id="rId3"/>
    <sheet name="Расшифровка доходов" sheetId="4" r:id="rId4"/>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2">'Расшифровка расходов'!$A$1:$N$164</definedName>
    <definedName name="_xlnm.Print_Area" localSheetId="0">'стр.1_4'!$A$1:$FE$107</definedName>
    <definedName name="_xlnm.Print_Area" localSheetId="1">'стр.5_6'!$A$1:$FE$40</definedName>
  </definedNames>
  <calcPr fullCalcOnLoad="1"/>
</workbook>
</file>

<file path=xl/sharedStrings.xml><?xml version="1.0" encoding="utf-8"?>
<sst xmlns="http://schemas.openxmlformats.org/spreadsheetml/2006/main" count="1343" uniqueCount="476">
  <si>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</si>
  <si>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</si>
  <si>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</si>
  <si>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</si>
  <si>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</si>
  <si>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</si>
  <si>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</si>
  <si>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</si>
  <si>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</si>
  <si>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</si>
  <si>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</si>
  <si>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</si>
  <si>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</si>
  <si>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</si>
  <si>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</si>
  <si>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</si>
  <si>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</si>
  <si>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</si>
  <si>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</si>
  <si>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</si>
  <si>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</si>
  <si>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</si>
  <si>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</si>
  <si>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</si>
  <si>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</si>
  <si>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</si>
  <si>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</si>
  <si>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</si>
  <si>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</si>
  <si>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</si>
  <si>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</si>
  <si>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</si>
  <si>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</si>
  <si>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</si>
  <si>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</si>
  <si>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</si>
  <si>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</si>
  <si>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</si>
  <si>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</si>
  <si>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</si>
  <si>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</si>
  <si>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</si>
  <si>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</si>
  <si>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</si>
  <si>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</si>
  <si>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</si>
  <si>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</si>
  <si>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</si>
  <si>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</si>
  <si>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</si>
  <si>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</si>
  <si>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</si>
  <si>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</si>
  <si>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</si>
  <si>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</si>
  <si>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</si>
  <si>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</si>
  <si>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</si>
  <si>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</si>
  <si>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</si>
  <si>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</si>
  <si>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</si>
  <si>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</si>
  <si>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</si>
  <si>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</si>
  <si>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</si>
  <si>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</si>
  <si>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1520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</si>
  <si>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</si>
  <si>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</si>
  <si>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</si>
  <si>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</si>
  <si>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</si>
  <si>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</si>
  <si>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</si>
  <si>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</si>
  <si>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</si>
  <si>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</si>
  <si>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</si>
  <si>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</si>
  <si>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</si>
  <si>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131</t>
  </si>
  <si>
    <t>134</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</si>
  <si>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</si>
  <si>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</si>
  <si>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</si>
  <si>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</si>
  <si>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</si>
  <si>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</si>
  <si>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</si>
  <si>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</si>
  <si>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</si>
  <si>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</si>
  <si>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</si>
  <si>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</si>
  <si>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</si>
  <si>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</si>
  <si>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</si>
  <si>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</si>
  <si>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</si>
  <si>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</si>
  <si>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</si>
  <si>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</si>
  <si>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в том числе:
закупку научно-исследовательских и опытно-конструкторских работ</t>
  </si>
  <si>
    <t>241</t>
  </si>
  <si>
    <t>закупку товаров, работ, услуг в сфере информационно-коммуникационных технологий</t>
  </si>
  <si>
    <t>242</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</si>
  <si>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</si>
  <si>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</si>
  <si>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</si>
  <si>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</si>
  <si>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400</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</si>
  <si>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</si>
  <si>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</si>
  <si>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</si>
  <si>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</si>
  <si>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</si>
  <si>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</si>
  <si>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</si>
  <si>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</si>
  <si>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</si>
  <si>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</si>
  <si>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</si>
  <si>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</si>
  <si>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</si>
  <si>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</si>
  <si>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</si>
  <si>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</si>
  <si>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</si>
  <si>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</si>
  <si>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</si>
  <si>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</si>
  <si>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</si>
  <si>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</si>
  <si>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</si>
  <si>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</si>
  <si>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</si>
  <si>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</si>
  <si>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</si>
  <si>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</si>
  <si>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</si>
  <si>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</si>
  <si>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</si>
  <si>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</si>
  <si>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</si>
  <si>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</si>
  <si>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</si>
  <si>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</si>
  <si>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</si>
  <si>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</si>
  <si>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</si>
  <si>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</si>
  <si>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</si>
  <si>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</si>
  <si>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</si>
  <si>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</si>
  <si>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</si>
  <si>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1.4.2.1</t>
  </si>
  <si>
    <t>26421</t>
  </si>
  <si>
    <t>1.4.2.2</t>
  </si>
  <si>
    <t>26422</t>
  </si>
  <si>
    <t>1.4.3</t>
  </si>
  <si>
    <t>за счет прочих источников финансового обеспечения</t>
  </si>
  <si>
    <t>26450</t>
  </si>
  <si>
    <t>26451</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</si>
  <si>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</si>
  <si>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</si>
  <si>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</si>
  <si>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</si>
  <si>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</si>
  <si>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</si>
  <si>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</si>
  <si>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</si>
  <si>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</si>
  <si>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</si>
  <si>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</si>
  <si>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</si>
  <si>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</si>
  <si>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</si>
  <si>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</si>
  <si>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</si>
  <si>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</si>
  <si>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</si>
  <si>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</si>
  <si>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</si>
  <si>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</si>
  <si>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</si>
  <si>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</si>
  <si>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</si>
  <si>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</si>
  <si>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</si>
  <si>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</si>
  <si>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</si>
  <si>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</si>
  <si>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</si>
  <si>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</si>
  <si>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</si>
  <si>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</si>
  <si>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Согласовано</t>
  </si>
  <si>
    <t>к плану финансово-хозяйственной</t>
  </si>
  <si>
    <t>города Ростова-на-Дону</t>
  </si>
  <si>
    <t>Расшифровка к плану финансово-хозяйственной деятельности</t>
  </si>
  <si>
    <t>(наименование учреждения)</t>
  </si>
  <si>
    <t>Код субсидии</t>
  </si>
  <si>
    <t>(отраслевой код)*</t>
  </si>
  <si>
    <t>КЦСР</t>
  </si>
  <si>
    <t>КВР</t>
  </si>
  <si>
    <t>Распределение остатка по КБК</t>
  </si>
  <si>
    <t>(без учета остатка)</t>
  </si>
  <si>
    <t>Расходы (выплаты), всего:</t>
  </si>
  <si>
    <t>Заработная плата</t>
  </si>
  <si>
    <t>Прочие выплаты</t>
  </si>
  <si>
    <t>Начисления на выплаты по оплате труда</t>
  </si>
  <si>
    <t>Услуги связи</t>
  </si>
  <si>
    <t>Прочие работы, услуги</t>
  </si>
  <si>
    <t>Увеличение стоимости основных средств</t>
  </si>
  <si>
    <t>Увеличение стоимости материальных запасов</t>
  </si>
  <si>
    <t>Коммунальные услуги</t>
  </si>
  <si>
    <t>Работы, услуги по содержанию имущества</t>
  </si>
  <si>
    <t>Прочие расходы</t>
  </si>
  <si>
    <t>Оплата труда</t>
  </si>
  <si>
    <t>Начисление на оплату труда</t>
  </si>
  <si>
    <t>Транспортные услуги</t>
  </si>
  <si>
    <t>Арендная плата за пользование имуществом</t>
  </si>
  <si>
    <t>Услуги по содержанию имущества</t>
  </si>
  <si>
    <t>Прочие услуги</t>
  </si>
  <si>
    <t>Пособие по социальной помощи населению</t>
  </si>
  <si>
    <t>Социальные пособия, выплачиваемые организациями сектора государственного управления</t>
  </si>
  <si>
    <t>*(доп.КР,разд.,подр.,КВР,Доп.ЭК,Доп.ФК)</t>
  </si>
  <si>
    <t xml:space="preserve">Руководитель учреждения </t>
  </si>
  <si>
    <t>М.П.</t>
  </si>
  <si>
    <t>Главный бухгалтер</t>
  </si>
  <si>
    <t>Ответственный исполнитель</t>
  </si>
  <si>
    <t>3000000000000000</t>
  </si>
  <si>
    <t>01</t>
  </si>
  <si>
    <t>07</t>
  </si>
  <si>
    <t>02</t>
  </si>
  <si>
    <t>0210172460</t>
  </si>
  <si>
    <t>0210100590</t>
  </si>
  <si>
    <t>0211</t>
  </si>
  <si>
    <t>0213</t>
  </si>
  <si>
    <t>0221</t>
  </si>
  <si>
    <t>0226</t>
  </si>
  <si>
    <t>0310</t>
  </si>
  <si>
    <t>0223</t>
  </si>
  <si>
    <t>0225</t>
  </si>
  <si>
    <t xml:space="preserve"> </t>
  </si>
  <si>
    <t>03</t>
  </si>
  <si>
    <t>руб.</t>
  </si>
  <si>
    <t>КБК</t>
  </si>
  <si>
    <t>в том числе земельных участков, государственная собственность на которые не разграничена</t>
  </si>
  <si>
    <t>плата по соглашениям об установлении сервитута в отношении земельных участков</t>
  </si>
  <si>
    <t>121</t>
  </si>
  <si>
    <t>123</t>
  </si>
  <si>
    <t xml:space="preserve">в том числе:
субсидии на финансовое обеспечение выполнения муниципального задания </t>
  </si>
  <si>
    <t>135</t>
  </si>
  <si>
    <t>доходы от оказания платных услуг потребителям соответствующих услуг (родительская плата)</t>
  </si>
  <si>
    <t>доходы от оказания платных услуг потребителям соответствующих услуг (платные образовательные услуги)</t>
  </si>
  <si>
    <t>доходы от оказания платных услуг потребителям соответствующих услуг (ГПД)</t>
  </si>
  <si>
    <t>доходы от компенсации затрат</t>
  </si>
  <si>
    <t>доходы по условным арендным платежам( доходы от компенсации затрат (расходов) по оплате коммунальных услуг, а также услуг по эксплуатации и хозяйственному обслуживанию арендуемого здания (помещения) или переданного по договорам безвозмездного пользования)</t>
  </si>
  <si>
    <t>141</t>
  </si>
  <si>
    <t>142</t>
  </si>
  <si>
    <t>143</t>
  </si>
  <si>
    <t>144</t>
  </si>
  <si>
    <t>145</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</si>
  <si>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</si>
  <si>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</si>
  <si>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</si>
  <si>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</si>
  <si>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</si>
  <si>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t>152</t>
  </si>
  <si>
    <t>155</t>
  </si>
  <si>
    <t>162</t>
  </si>
  <si>
    <t>165</t>
  </si>
  <si>
    <t>доходы, получаемые государственными (муниципальными) учреждениями из соответствующих бюджетов, от субсидии на иные цели текущего характера</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</si>
  <si>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</si>
  <si>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денежные пожертвования и безвозмездные поступления от физических и (или) юридических лиц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</si>
  <si>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</si>
  <si>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
)</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</si>
  <si>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</si>
  <si>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 xml:space="preserve">         доходы от операционной аренды (от платы по договорам аренды)</t>
  </si>
  <si>
    <t>уменьшение стоимости материальных запасов</t>
  </si>
  <si>
    <t>из них уменьшение стоимости прочих оборотных ценностей (материалов) (доходы от реализации металлолома, макулатуры)</t>
  </si>
  <si>
    <t>440</t>
  </si>
  <si>
    <t>446</t>
  </si>
  <si>
    <t>1120</t>
  </si>
  <si>
    <t>1230</t>
  </si>
  <si>
    <t>1240</t>
  </si>
  <si>
    <t>1250</t>
  </si>
  <si>
    <t>1260</t>
  </si>
  <si>
    <t>1320</t>
  </si>
  <si>
    <t>1330</t>
  </si>
  <si>
    <t>1340</t>
  </si>
  <si>
    <t>1350</t>
  </si>
  <si>
    <t>1410</t>
  </si>
  <si>
    <t>1420</t>
  </si>
  <si>
    <t>1430</t>
  </si>
  <si>
    <t>1440</t>
  </si>
  <si>
    <t>1450</t>
  </si>
  <si>
    <t>1460</t>
  </si>
  <si>
    <t xml:space="preserve"> статей расхода, производимых за счет доходов от приносящей доход деятельности  </t>
  </si>
  <si>
    <t>№ п/п</t>
  </si>
  <si>
    <t>Статьи расходов</t>
  </si>
  <si>
    <t>Аналитич. код (по 209н) - КОСГУ</t>
  </si>
  <si>
    <t>Распределение остатка  на начало года</t>
  </si>
  <si>
    <t>Итого план     (с учетом остатка)</t>
  </si>
  <si>
    <t>заработная плата, всего</t>
  </si>
  <si>
    <t>в т.ч. за счет платных образовательных услуг</t>
  </si>
  <si>
    <t xml:space="preserve"> в т.ч. за счет средств доходов от ГПД</t>
  </si>
  <si>
    <t>2.</t>
  </si>
  <si>
    <t xml:space="preserve">  за счет средств доходов от ГПД</t>
  </si>
  <si>
    <t>Начисления на выплаты по оплате труда, всего</t>
  </si>
  <si>
    <t>4.</t>
  </si>
  <si>
    <t>Услуги связи, всего</t>
  </si>
  <si>
    <t>в т.ч.за счет платных образовательных услуг</t>
  </si>
  <si>
    <t>за счет………</t>
  </si>
  <si>
    <t>5.</t>
  </si>
  <si>
    <t>Коммунальные услуги, всего</t>
  </si>
  <si>
    <t>за счет средств  от компенс.затрат по коммун.услугам</t>
  </si>
  <si>
    <t>Работы, услуги по содержанию имущества, всего</t>
  </si>
  <si>
    <t xml:space="preserve"> за счет средств доходов от ГПД</t>
  </si>
  <si>
    <t>за счет средств добровольных пожертвований</t>
  </si>
  <si>
    <t>Прочие работы, услуги, всего</t>
  </si>
  <si>
    <t>9.</t>
  </si>
  <si>
    <t>10.</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</si>
  <si>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</si>
  <si>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</si>
  <si>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</si>
  <si>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</si>
  <si>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Прочие расходы, всего</t>
  </si>
  <si>
    <t>в т.ч. (налог на имущество, земельный налог)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</si>
  <si>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</si>
  <si>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</si>
  <si>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</si>
  <si>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</si>
  <si>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</si>
  <si>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Увеличение стоимости основных средств, всего</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</si>
  <si>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</si>
  <si>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</si>
  <si>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</si>
  <si>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</si>
  <si>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</si>
  <si>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</si>
  <si>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</si>
  <si>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</si>
  <si>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Всего расходы</t>
  </si>
  <si>
    <t>* Расшифровка составляется только на первый финансовый год</t>
  </si>
  <si>
    <t>** При необходимости добавить нужные строки расшифровки и изменить формулы</t>
  </si>
  <si>
    <t>*** Расшифровку в электронном виде представить в бухгалтерию Управления образования (каб.22)</t>
  </si>
  <si>
    <t xml:space="preserve">_________________ </t>
  </si>
  <si>
    <t>м.п.</t>
  </si>
  <si>
    <t>Ответственный исполнитель _____________________</t>
  </si>
  <si>
    <t xml:space="preserve">План финансово-хозяйственной деятельности </t>
  </si>
  <si>
    <r>
      <t xml:space="preserve"> годов </t>
    </r>
  </si>
  <si>
    <t>в том числе:
за счет субсидий, предоставляемых на финансовое обеспечение выполнения муниципального задания</t>
  </si>
  <si>
    <r>
      <t>за счет субсидий, предоставляемых в соответствии с абзацем вторым пункта 1 статьи 78.1 Бюджетного кодекса Российской Федерации</t>
    </r>
    <r>
      <rPr>
        <b/>
        <u val="single"/>
        <sz val="8"/>
        <rFont val="Times New Roman"/>
        <family val="1"/>
      </rPr>
      <t xml:space="preserve"> (иные цели)</t>
    </r>
  </si>
  <si>
    <t>180</t>
  </si>
  <si>
    <t>189</t>
  </si>
  <si>
    <t>1.4.3.1</t>
  </si>
  <si>
    <t>1.4.3.2</t>
  </si>
  <si>
    <t>211</t>
  </si>
  <si>
    <t>213</t>
  </si>
  <si>
    <t>0346</t>
  </si>
  <si>
    <t>0291</t>
  </si>
  <si>
    <t>291</t>
  </si>
  <si>
    <t>292-295</t>
  </si>
  <si>
    <t xml:space="preserve">                                         Приложение № 1                                       </t>
  </si>
  <si>
    <t xml:space="preserve">                                        Приложение № 2                                         </t>
  </si>
  <si>
    <t>2130</t>
  </si>
  <si>
    <t>2131</t>
  </si>
  <si>
    <t>2132</t>
  </si>
  <si>
    <t>2200</t>
  </si>
  <si>
    <t>2400</t>
  </si>
  <si>
    <t>2410</t>
  </si>
  <si>
    <t>2510</t>
  </si>
  <si>
    <t>2530</t>
  </si>
  <si>
    <t>2540</t>
  </si>
  <si>
    <t>20</t>
  </si>
  <si>
    <t>21</t>
  </si>
  <si>
    <t>22</t>
  </si>
  <si>
    <t>Управление образования города Ростова-на-Дону</t>
  </si>
  <si>
    <t>111,112</t>
  </si>
  <si>
    <t>266</t>
  </si>
  <si>
    <t>221-223,225, 226,310-349</t>
  </si>
  <si>
    <t>деятельности на 2020-2022 годы</t>
  </si>
  <si>
    <t>Сумма ВСЕГО 2020</t>
  </si>
  <si>
    <t>Сумма ВСЕГО 2021</t>
  </si>
  <si>
    <t>Сумма ВСЕГО 2022</t>
  </si>
  <si>
    <t>0266</t>
  </si>
  <si>
    <t>Социальные пособия и компенсации персоналу в денежной форме</t>
  </si>
  <si>
    <t>Социальные пособия и компенсации персоналу в денежной форме, всего</t>
  </si>
  <si>
    <t>План на 2020 год</t>
  </si>
  <si>
    <t xml:space="preserve"> МКУ "Отдел образования Октябрьского района"</t>
  </si>
  <si>
    <t>Директор</t>
  </si>
  <si>
    <t>МБОУ "Школа № 110"</t>
  </si>
  <si>
    <t>И.В. Герасименко</t>
  </si>
  <si>
    <t>907</t>
  </si>
  <si>
    <t>6165098172</t>
  </si>
  <si>
    <t>616501001</t>
  </si>
  <si>
    <t>муниципальное бюджетное общеобразовательное учреждение города Ростова-на-Дону "Школа № 110 имени трижды Героя Советского Союза Маршала авиации Покрышкина Александра Ивановича"</t>
  </si>
  <si>
    <t>1 Средства областного бюджета</t>
  </si>
  <si>
    <t>Субвенция дошкольные группы</t>
  </si>
  <si>
    <t>611</t>
  </si>
  <si>
    <t>9033</t>
  </si>
  <si>
    <t>Увеличение стоимости прочих оборотных запасов (материалов)</t>
  </si>
  <si>
    <t>Субвенция школа</t>
  </si>
  <si>
    <t>0220172460</t>
  </si>
  <si>
    <t>0000</t>
  </si>
  <si>
    <t>0349</t>
  </si>
  <si>
    <t>0230172460</t>
  </si>
  <si>
    <t>612</t>
  </si>
  <si>
    <t>Субсидии на капитальный ремонт основных средств (капитальный ремонт зданий, сооружений, коммуникаций и благоустройство территории (ремонт оборудования не входит)</t>
  </si>
  <si>
    <t>9240</t>
  </si>
  <si>
    <t>02201S3740</t>
  </si>
  <si>
    <t>9331</t>
  </si>
  <si>
    <t>0220100590</t>
  </si>
  <si>
    <t>9710</t>
  </si>
  <si>
    <t>9721</t>
  </si>
  <si>
    <t>9730</t>
  </si>
  <si>
    <t>9740</t>
  </si>
  <si>
    <t>9028</t>
  </si>
  <si>
    <t>9029</t>
  </si>
  <si>
    <t>9241</t>
  </si>
  <si>
    <t>9030</t>
  </si>
  <si>
    <t>9031</t>
  </si>
  <si>
    <t>Субсидии на оплату договоров на выполнение работ, оказание услуг, связанных с содержанием, обслуживанием, ремонтом нефинансовых активов для устранения предписаний Госпожнадзора</t>
  </si>
  <si>
    <t>9911</t>
  </si>
  <si>
    <t>Субсидии на осуществление строительного контроля, включая авторский надзор за капитальным ремонтом объектов капитального строительства</t>
  </si>
  <si>
    <t>9026</t>
  </si>
  <si>
    <t>Субсидии для  обеспечения бесплатным горячим питанием обучающихся из малообеспеченных семей и из семей, находящихся в социально опасном положении</t>
  </si>
  <si>
    <t>9963</t>
  </si>
  <si>
    <t xml:space="preserve">Увеличение стоимости основных средств </t>
  </si>
  <si>
    <t>Субсидии на приобретение оборудования для ОГЭ,ЕГЭ</t>
  </si>
  <si>
    <t>9974</t>
  </si>
  <si>
    <t>Субсидии на приобретение материальных запасов для ОГЭ,ЕГЭ</t>
  </si>
  <si>
    <t>9928</t>
  </si>
  <si>
    <t>Г.А. Редькина</t>
  </si>
  <si>
    <t>Увиличение стоимости прочих материальных запасов однократного применения</t>
  </si>
  <si>
    <t>2 Средства местного бюджета</t>
  </si>
  <si>
    <t>Директор МБОУ № 110</t>
  </si>
  <si>
    <t>_________________ И.В. Герасименко</t>
  </si>
  <si>
    <t>3 Средства от оказания платных услуг, а так же от иной приносящей доход деятельности</t>
  </si>
  <si>
    <t>8(863)2769765</t>
  </si>
  <si>
    <t>за счет средств от оказания платных услуг потребителям соответствующих услуг (родительская плата)</t>
  </si>
  <si>
    <t>из них за счет средств платных образовательных услуг</t>
  </si>
  <si>
    <t>тел. 8(863)2769765</t>
  </si>
  <si>
    <t>Информационно:</t>
  </si>
  <si>
    <t>ГПД</t>
  </si>
  <si>
    <t>Родительская плата</t>
  </si>
  <si>
    <t>Платные образовательные услуги</t>
  </si>
  <si>
    <t>за счет средств от сдачи макулатуры</t>
  </si>
  <si>
    <t>9180</t>
  </si>
  <si>
    <t>Начальник</t>
  </si>
  <si>
    <t>С.С. Игнатенко</t>
  </si>
  <si>
    <t>9811</t>
  </si>
  <si>
    <t>9812</t>
  </si>
  <si>
    <t>0220153030</t>
  </si>
  <si>
    <t>9311</t>
  </si>
  <si>
    <t>0220171180</t>
  </si>
  <si>
    <t>июня</t>
  </si>
  <si>
    <t>30</t>
  </si>
  <si>
    <t>июля</t>
  </si>
  <si>
    <t>1900</t>
  </si>
  <si>
    <t>1980</t>
  </si>
  <si>
    <t>1981</t>
  </si>
  <si>
    <t>510</t>
  </si>
  <si>
    <t>доходы от операций с активами, всего</t>
  </si>
  <si>
    <t xml:space="preserve">              в том числе:</t>
  </si>
  <si>
    <t xml:space="preserve">              прочие поступления, всего </t>
  </si>
  <si>
    <t>из них увеличение остатков денежных средств за счет возврата дебиторской задолженности прошлых лет</t>
  </si>
  <si>
    <t>Субсидии на приобретение и модернизацию оборудования, предметов длительного пользования, не включенные в состав субсидии на финансовое обеспечение исполнения муниципального задания</t>
  </si>
  <si>
    <t>по состоянию на   30 июня   2020г.</t>
  </si>
  <si>
    <t>Увеличение стоимости мягкого инвентаря</t>
  </si>
  <si>
    <t>на финансовый 2020 год  по состоянию на 30 июня 2020 года</t>
  </si>
  <si>
    <t>30.06.2020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</si>
</sst>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8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Calibri"/>
      <family val="2"/>
    </font>
    <font>
      <sz val="10"/>
      <name val="Calibri"/>
      <family val="2"/>
    </font>
    <font>
      <b/>
      <sz val="12"/>
      <name val="Times New Roman"/>
      <family val="1"/>
    </font>
    <font>
      <sz val="12"/>
      <name val="Times New Roman"/>
      <family val="1"/>
    </font>
    <font>
      <sz val="10"/>
      <name val="Times New Roman"/>
      <family val="1"/>
    </font>
    <font>
      <sz val="12"/>
      <name val="Calibri"/>
      <family val="2"/>
    </font>
    <font>
      <sz val="12"/>
      <name val="Arial Cyr"/>
      <family val="0"/>
    </font>
    <font>
      <b/>
      <u val="single"/>
      <sz val="8"/>
      <name val="Times New Roman"/>
      <family val="1"/>
    </font>
    <font>
      <b/>
      <sz val="10"/>
      <name val="Calibri"/>
      <family val="2"/>
    </font>
    <font>
      <b/>
      <sz val="10"/>
      <name val="Arial Cyr"/>
      <family val="0"/>
    </font>
    <font>
      <sz val="11"/>
      <name val="Times New Roman"/>
      <family val="1"/>
    </font>
    <font>
      <sz val="11"/>
      <name val="Calibri"/>
      <family val="2"/>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sz val="8"/>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1"/>
      <color indexed="8"/>
      <name val="Times New Roman"/>
      <family val="1"/>
    </font>
    <font>
      <sz val="10"/>
      <color indexed="8"/>
      <name val="Times New Roman"/>
      <family val="1"/>
    </font>
    <font>
      <sz val="7"/>
      <color indexed="8"/>
      <name val="Times New Roman"/>
      <family val="1"/>
    </font>
    <font>
      <b/>
      <sz val="14"/>
      <color indexed="8"/>
      <name val="Times New Roman"/>
      <family val="1"/>
    </font>
    <font>
      <sz val="14"/>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8"/>
      <color rgb="FF000000"/>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0"/>
      <color rgb="FF000000"/>
      <name val="Times New Roman"/>
      <family val="1"/>
    </font>
    <font>
      <sz val="7"/>
      <color rgb="FF000000"/>
      <name val="Times New Roman"/>
      <family val="1"/>
    </font>
    <font>
      <b/>
      <sz val="14"/>
      <color theme="1"/>
      <name val="Times New Roman"/>
      <family val="1"/>
    </font>
    <font>
      <sz val="14"/>
      <color theme="1"/>
      <name val="Times New Roman"/>
      <family val="1"/>
    </font>
    <font>
      <sz val="9"/>
      <color rgb="FF000000"/>
      <name val="Times New Roman"/>
      <family val="1"/>
    </font>
    <font>
      <sz val="11"/>
      <color rgb="FF000000"/>
      <name val="Times New Roman"/>
      <family val="1"/>
    </font>
    <font>
      <b/>
      <sz val="14"/>
      <color rgb="FF000000"/>
      <name val="Times New Roman"/>
      <family val="1"/>
    </font>
    <font>
      <b/>
      <sz val="12"/>
      <color rgb="FF000000"/>
      <name val="Times New Roman"/>
      <family val="1"/>
    </font>
    <font>
      <sz val="10"/>
      <color theme="1"/>
      <name val="Times New Roman"/>
      <family val="1"/>
    </font>
    <font>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E6B9B8"/>
        <bgColor indexed="64"/>
      </patternFill>
    </fill>
    <fill>
      <patternFill patternType="solid">
        <fgColor rgb="FFD7E4BC"/>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thin"/>
      <top style="medium"/>
      <bottom>
        <color indexed="63"/>
      </bottom>
    </border>
    <border>
      <left style="medium"/>
      <right style="thin"/>
      <top style="medium"/>
      <bottom style="medium"/>
    </border>
    <border>
      <left style="medium"/>
      <right style="thin"/>
      <top>
        <color indexed="63"/>
      </top>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0" fillId="0" borderId="0">
      <alignment/>
      <protection/>
    </xf>
    <xf numFmtId="0" fontId="9"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0" fillId="32" borderId="0" applyNumberFormat="0" applyBorder="0" applyAlignment="0" applyProtection="0"/>
  </cellStyleXfs>
  <cellXfs count="423">
    <xf numFmtId="0" fontId="0" fillId="0" borderId="0" xfId="0" applyAlignment="1">
      <alignment/>
    </xf>
    <xf numFmtId="0" fontId="1" fillId="0" borderId="0" xfId="0" applyNumberFormat="1" applyFont="1" applyFill="1" applyBorder="1" applyAlignment="1">
      <alignment horizontal="left"/>
    </xf>
    <xf numFmtId="0" fontId="13" fillId="0" borderId="0" xfId="0" applyFont="1" applyAlignment="1">
      <alignment/>
    </xf>
    <xf numFmtId="0" fontId="14" fillId="0" borderId="0" xfId="0" applyFont="1" applyAlignment="1">
      <alignment/>
    </xf>
    <xf numFmtId="0" fontId="14" fillId="0" borderId="0" xfId="0" applyFont="1" applyAlignment="1">
      <alignment wrapText="1"/>
    </xf>
    <xf numFmtId="0" fontId="71" fillId="0" borderId="0" xfId="0" applyFont="1" applyAlignment="1">
      <alignment horizontal="center" wrapText="1"/>
    </xf>
    <xf numFmtId="49" fontId="0" fillId="0" borderId="0" xfId="0" applyNumberFormat="1" applyAlignment="1">
      <alignment/>
    </xf>
    <xf numFmtId="49" fontId="14" fillId="0" borderId="0" xfId="0" applyNumberFormat="1" applyFont="1" applyAlignment="1">
      <alignment wrapText="1"/>
    </xf>
    <xf numFmtId="49" fontId="72" fillId="0" borderId="10" xfId="0" applyNumberFormat="1" applyFont="1" applyBorder="1" applyAlignment="1">
      <alignment horizontal="center" wrapText="1"/>
    </xf>
    <xf numFmtId="0" fontId="72" fillId="0" borderId="11" xfId="0" applyFont="1" applyBorder="1" applyAlignment="1">
      <alignment horizontal="center" wrapText="1"/>
    </xf>
    <xf numFmtId="49" fontId="71" fillId="0" borderId="11" xfId="0" applyNumberFormat="1" applyFont="1" applyBorder="1" applyAlignment="1">
      <alignment horizontal="center" wrapText="1"/>
    </xf>
    <xf numFmtId="0" fontId="71" fillId="0" borderId="11" xfId="0" applyFont="1" applyBorder="1" applyAlignment="1">
      <alignment horizontal="center" wrapText="1"/>
    </xf>
    <xf numFmtId="49" fontId="71" fillId="33" borderId="11" xfId="0" applyNumberFormat="1" applyFont="1" applyFill="1" applyBorder="1" applyAlignment="1">
      <alignment horizontal="center" wrapText="1"/>
    </xf>
    <xf numFmtId="49" fontId="72" fillId="0" borderId="11" xfId="0" applyNumberFormat="1" applyFont="1" applyBorder="1" applyAlignment="1">
      <alignment horizontal="center" wrapText="1"/>
    </xf>
    <xf numFmtId="49" fontId="72" fillId="33" borderId="11" xfId="0" applyNumberFormat="1" applyFont="1" applyFill="1" applyBorder="1" applyAlignment="1">
      <alignment horizontal="center" wrapText="1"/>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xf>
    <xf numFmtId="0" fontId="1" fillId="0" borderId="0" xfId="0" applyNumberFormat="1" applyFont="1" applyFill="1" applyBorder="1" applyAlignment="1">
      <alignment horizontal="right" vertical="center"/>
    </xf>
    <xf numFmtId="49" fontId="1" fillId="0" borderId="0" xfId="0" applyNumberFormat="1" applyFont="1" applyFill="1" applyBorder="1" applyAlignment="1">
      <alignment horizontal="right"/>
    </xf>
    <xf numFmtId="0" fontId="73" fillId="0" borderId="11" xfId="0" applyFont="1" applyBorder="1" applyAlignment="1">
      <alignment/>
    </xf>
    <xf numFmtId="0" fontId="73" fillId="0" borderId="11" xfId="0" applyFont="1" applyBorder="1" applyAlignment="1">
      <alignment wrapText="1"/>
    </xf>
    <xf numFmtId="0" fontId="74" fillId="0" borderId="11" xfId="0" applyFont="1" applyBorder="1" applyAlignment="1">
      <alignment/>
    </xf>
    <xf numFmtId="0" fontId="75" fillId="0" borderId="11" xfId="0" applyFont="1" applyBorder="1" applyAlignment="1">
      <alignment/>
    </xf>
    <xf numFmtId="0" fontId="15" fillId="0" borderId="11" xfId="0" applyFont="1" applyBorder="1" applyAlignment="1">
      <alignment wrapText="1"/>
    </xf>
    <xf numFmtId="0" fontId="15" fillId="0" borderId="11" xfId="0" applyFont="1" applyBorder="1" applyAlignment="1">
      <alignment/>
    </xf>
    <xf numFmtId="0" fontId="76" fillId="0" borderId="11" xfId="0" applyFont="1" applyBorder="1" applyAlignment="1">
      <alignment/>
    </xf>
    <xf numFmtId="0" fontId="16" fillId="0" borderId="11" xfId="0" applyFont="1" applyBorder="1" applyAlignment="1">
      <alignment wrapText="1"/>
    </xf>
    <xf numFmtId="0" fontId="76" fillId="0" borderId="11" xfId="0" applyFont="1" applyBorder="1" applyAlignment="1">
      <alignment wrapText="1"/>
    </xf>
    <xf numFmtId="0" fontId="75" fillId="0" borderId="11" xfId="0" applyFont="1" applyBorder="1" applyAlignment="1">
      <alignment wrapText="1"/>
    </xf>
    <xf numFmtId="0" fontId="75" fillId="0" borderId="0" xfId="0" applyFont="1" applyFill="1" applyBorder="1" applyAlignment="1">
      <alignment/>
    </xf>
    <xf numFmtId="0" fontId="17" fillId="0" borderId="0" xfId="0" applyFont="1" applyAlignment="1">
      <alignment/>
    </xf>
    <xf numFmtId="0" fontId="74" fillId="0" borderId="0" xfId="0" applyFont="1" applyAlignment="1">
      <alignment/>
    </xf>
    <xf numFmtId="0" fontId="76" fillId="0" borderId="0" xfId="0" applyFont="1" applyAlignment="1">
      <alignment/>
    </xf>
    <xf numFmtId="0" fontId="18" fillId="0" borderId="0" xfId="0" applyFont="1" applyAlignment="1">
      <alignment/>
    </xf>
    <xf numFmtId="0" fontId="19" fillId="0" borderId="0" xfId="0" applyFont="1" applyAlignment="1">
      <alignment/>
    </xf>
    <xf numFmtId="49" fontId="19" fillId="0" borderId="0" xfId="0" applyNumberFormat="1" applyFont="1" applyAlignment="1">
      <alignment/>
    </xf>
    <xf numFmtId="0" fontId="18" fillId="0" borderId="0" xfId="0" applyFont="1" applyAlignment="1">
      <alignment wrapText="1"/>
    </xf>
    <xf numFmtId="49" fontId="18" fillId="0" borderId="0" xfId="0" applyNumberFormat="1" applyFont="1" applyAlignment="1">
      <alignment wrapText="1"/>
    </xf>
    <xf numFmtId="0" fontId="16" fillId="0" borderId="0" xfId="0" applyFont="1" applyAlignment="1">
      <alignment/>
    </xf>
    <xf numFmtId="0" fontId="3" fillId="0" borderId="0" xfId="0" applyNumberFormat="1" applyFont="1" applyFill="1" applyBorder="1" applyAlignment="1">
      <alignment horizontal="center"/>
    </xf>
    <xf numFmtId="0" fontId="3" fillId="0" borderId="15" xfId="0" applyNumberFormat="1" applyFont="1" applyFill="1" applyBorder="1" applyAlignment="1">
      <alignment horizontal="center"/>
    </xf>
    <xf numFmtId="0" fontId="4" fillId="0" borderId="0" xfId="0" applyNumberFormat="1" applyFont="1" applyFill="1" applyBorder="1" applyAlignment="1">
      <alignment horizontal="left"/>
    </xf>
    <xf numFmtId="0" fontId="4" fillId="0" borderId="16" xfId="0" applyNumberFormat="1" applyFont="1" applyFill="1" applyBorder="1" applyAlignment="1">
      <alignment horizontal="center" vertical="top"/>
    </xf>
    <xf numFmtId="0" fontId="4" fillId="0" borderId="16" xfId="0" applyNumberFormat="1" applyFont="1" applyFill="1" applyBorder="1" applyAlignment="1">
      <alignment horizontal="left" vertical="top"/>
    </xf>
    <xf numFmtId="0" fontId="3" fillId="0" borderId="15"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1" fillId="0" borderId="15" xfId="0" applyNumberFormat="1" applyFont="1" applyFill="1" applyBorder="1" applyAlignment="1">
      <alignment horizontal="left"/>
    </xf>
    <xf numFmtId="0" fontId="7" fillId="0" borderId="0" xfId="0" applyNumberFormat="1" applyFont="1" applyFill="1" applyBorder="1" applyAlignment="1">
      <alignment horizontal="left"/>
    </xf>
    <xf numFmtId="0" fontId="1" fillId="0" borderId="13" xfId="0" applyNumberFormat="1" applyFont="1" applyFill="1" applyBorder="1" applyAlignment="1">
      <alignment horizontal="left"/>
    </xf>
    <xf numFmtId="49" fontId="1" fillId="0" borderId="17" xfId="0" applyNumberFormat="1" applyFont="1" applyFill="1" applyBorder="1" applyAlignment="1">
      <alignment/>
    </xf>
    <xf numFmtId="49" fontId="1" fillId="0" borderId="16" xfId="0" applyNumberFormat="1" applyFont="1" applyFill="1" applyBorder="1" applyAlignment="1">
      <alignment/>
    </xf>
    <xf numFmtId="49" fontId="1" fillId="0" borderId="18" xfId="0" applyNumberFormat="1" applyFont="1" applyFill="1" applyBorder="1" applyAlignment="1">
      <alignment/>
    </xf>
    <xf numFmtId="0" fontId="1" fillId="0" borderId="19" xfId="0" applyNumberFormat="1" applyFont="1" applyFill="1" applyBorder="1" applyAlignment="1">
      <alignment horizontal="left"/>
    </xf>
    <xf numFmtId="49" fontId="1" fillId="0" borderId="20" xfId="0" applyNumberFormat="1" applyFont="1" applyFill="1" applyBorder="1" applyAlignment="1">
      <alignment/>
    </xf>
    <xf numFmtId="49" fontId="1" fillId="0" borderId="0" xfId="0" applyNumberFormat="1" applyFont="1" applyFill="1" applyBorder="1" applyAlignment="1">
      <alignment/>
    </xf>
    <xf numFmtId="49" fontId="1" fillId="0" borderId="21" xfId="0" applyNumberFormat="1" applyFont="1" applyFill="1" applyBorder="1" applyAlignment="1">
      <alignment/>
    </xf>
    <xf numFmtId="0" fontId="1" fillId="0" borderId="11" xfId="0" applyNumberFormat="1" applyFont="1" applyFill="1" applyBorder="1" applyAlignment="1">
      <alignment horizontal="left"/>
    </xf>
    <xf numFmtId="0" fontId="1" fillId="0" borderId="0" xfId="0" applyNumberFormat="1" applyFont="1" applyFill="1" applyBorder="1" applyAlignment="1">
      <alignment horizontal="left" indent="2"/>
    </xf>
    <xf numFmtId="0" fontId="1" fillId="0" borderId="0" xfId="0" applyNumberFormat="1" applyFont="1" applyFill="1" applyBorder="1" applyAlignment="1">
      <alignment horizontal="left" wrapText="1" indent="2"/>
    </xf>
    <xf numFmtId="49" fontId="1" fillId="0" borderId="22" xfId="0" applyNumberFormat="1" applyFont="1" applyFill="1" applyBorder="1" applyAlignment="1">
      <alignment/>
    </xf>
    <xf numFmtId="49" fontId="1" fillId="0" borderId="10" xfId="0" applyNumberFormat="1" applyFont="1" applyFill="1" applyBorder="1" applyAlignment="1">
      <alignment/>
    </xf>
    <xf numFmtId="49" fontId="1" fillId="0" borderId="23" xfId="0" applyNumberFormat="1" applyFont="1" applyFill="1" applyBorder="1" applyAlignment="1">
      <alignment/>
    </xf>
    <xf numFmtId="0" fontId="1" fillId="0" borderId="24" xfId="0" applyNumberFormat="1" applyFont="1" applyFill="1" applyBorder="1" applyAlignment="1">
      <alignment horizontal="left"/>
    </xf>
    <xf numFmtId="0" fontId="1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77" fillId="0" borderId="0" xfId="0" applyFont="1" applyAlignment="1">
      <alignment horizontal="center" wrapText="1"/>
    </xf>
    <xf numFmtId="49" fontId="72" fillId="0" borderId="11" xfId="0" applyNumberFormat="1" applyFont="1" applyBorder="1" applyAlignment="1">
      <alignment horizontal="center" wrapText="1"/>
    </xf>
    <xf numFmtId="49" fontId="72" fillId="0" borderId="11" xfId="0" applyNumberFormat="1" applyFont="1" applyBorder="1" applyAlignment="1">
      <alignment horizontal="center" wrapText="1"/>
    </xf>
    <xf numFmtId="0" fontId="71" fillId="0" borderId="11" xfId="0" applyFont="1" applyBorder="1" applyAlignment="1">
      <alignment horizontal="center" wrapText="1"/>
    </xf>
    <xf numFmtId="0" fontId="72" fillId="0" borderId="11" xfId="0" applyFont="1" applyBorder="1" applyAlignment="1">
      <alignment wrapText="1"/>
    </xf>
    <xf numFmtId="0" fontId="72" fillId="0" borderId="0" xfId="0" applyFont="1" applyAlignment="1">
      <alignment wrapText="1"/>
    </xf>
    <xf numFmtId="49" fontId="72" fillId="0" borderId="11" xfId="0" applyNumberFormat="1" applyFont="1" applyBorder="1" applyAlignment="1">
      <alignment horizontal="center" wrapText="1"/>
    </xf>
    <xf numFmtId="4" fontId="71" fillId="33" borderId="11" xfId="0" applyNumberFormat="1" applyFont="1" applyFill="1" applyBorder="1" applyAlignment="1">
      <alignment horizontal="right" wrapText="1"/>
    </xf>
    <xf numFmtId="4" fontId="72" fillId="33" borderId="11" xfId="0" applyNumberFormat="1" applyFont="1" applyFill="1" applyBorder="1" applyAlignment="1">
      <alignment horizontal="right" wrapText="1"/>
    </xf>
    <xf numFmtId="4" fontId="72" fillId="33" borderId="11" xfId="0" applyNumberFormat="1" applyFont="1" applyFill="1" applyBorder="1" applyAlignment="1">
      <alignment wrapText="1"/>
    </xf>
    <xf numFmtId="4" fontId="71" fillId="34" borderId="11" xfId="0" applyNumberFormat="1" applyFont="1" applyFill="1" applyBorder="1" applyAlignment="1">
      <alignment horizontal="right" wrapText="1"/>
    </xf>
    <xf numFmtId="4" fontId="71" fillId="33" borderId="11" xfId="0" applyNumberFormat="1" applyFont="1" applyFill="1" applyBorder="1" applyAlignment="1">
      <alignment wrapText="1"/>
    </xf>
    <xf numFmtId="4" fontId="72" fillId="0" borderId="11" xfId="0" applyNumberFormat="1" applyFont="1" applyBorder="1" applyAlignment="1">
      <alignment horizontal="right" wrapText="1"/>
    </xf>
    <xf numFmtId="4" fontId="72" fillId="0" borderId="11" xfId="0" applyNumberFormat="1" applyFont="1" applyBorder="1" applyAlignment="1">
      <alignment wrapText="1"/>
    </xf>
    <xf numFmtId="0" fontId="21" fillId="0" borderId="0" xfId="0" applyFont="1" applyAlignment="1">
      <alignment wrapText="1"/>
    </xf>
    <xf numFmtId="0" fontId="22" fillId="0" borderId="0" xfId="0" applyFont="1" applyAlignment="1">
      <alignment/>
    </xf>
    <xf numFmtId="0" fontId="0" fillId="0" borderId="0" xfId="0" applyFont="1" applyAlignment="1">
      <alignment/>
    </xf>
    <xf numFmtId="0" fontId="14" fillId="0" borderId="0" xfId="0" applyFont="1" applyAlignment="1">
      <alignment horizontal="left" wrapText="1"/>
    </xf>
    <xf numFmtId="0" fontId="0" fillId="0" borderId="0" xfId="0" applyAlignment="1">
      <alignment horizontal="left"/>
    </xf>
    <xf numFmtId="0" fontId="21" fillId="0" borderId="0" xfId="0" applyFont="1" applyAlignment="1">
      <alignment horizontal="left" wrapText="1"/>
    </xf>
    <xf numFmtId="0" fontId="22" fillId="0" borderId="0" xfId="0" applyFont="1" applyAlignment="1">
      <alignment horizontal="left"/>
    </xf>
    <xf numFmtId="49" fontId="71" fillId="34" borderId="11" xfId="0" applyNumberFormat="1" applyFont="1" applyFill="1" applyBorder="1" applyAlignment="1">
      <alignment horizontal="center" wrapText="1"/>
    </xf>
    <xf numFmtId="0" fontId="71" fillId="34" borderId="11" xfId="0" applyFont="1" applyFill="1" applyBorder="1" applyAlignment="1">
      <alignment horizontal="center" wrapText="1"/>
    </xf>
    <xf numFmtId="49" fontId="72" fillId="0" borderId="25" xfId="0" applyNumberFormat="1" applyFont="1" applyBorder="1" applyAlignment="1">
      <alignment horizontal="center" wrapText="1"/>
    </xf>
    <xf numFmtId="49" fontId="72" fillId="33" borderId="25" xfId="0" applyNumberFormat="1" applyFont="1" applyFill="1" applyBorder="1" applyAlignment="1">
      <alignment horizontal="center" wrapText="1"/>
    </xf>
    <xf numFmtId="0" fontId="72" fillId="0" borderId="25" xfId="0" applyFont="1" applyBorder="1" applyAlignment="1">
      <alignment horizontal="center" wrapText="1"/>
    </xf>
    <xf numFmtId="4" fontId="72" fillId="33" borderId="25" xfId="0" applyNumberFormat="1" applyFont="1" applyFill="1" applyBorder="1" applyAlignment="1">
      <alignment horizontal="right" wrapText="1"/>
    </xf>
    <xf numFmtId="49" fontId="71" fillId="0" borderId="26" xfId="0" applyNumberFormat="1" applyFont="1" applyBorder="1" applyAlignment="1">
      <alignment horizontal="center" wrapText="1"/>
    </xf>
    <xf numFmtId="49" fontId="71" fillId="33" borderId="26" xfId="0" applyNumberFormat="1" applyFont="1" applyFill="1" applyBorder="1" applyAlignment="1">
      <alignment horizontal="center" wrapText="1"/>
    </xf>
    <xf numFmtId="0" fontId="71" fillId="0" borderId="26" xfId="0" applyFont="1" applyBorder="1" applyAlignment="1">
      <alignment horizontal="center" wrapText="1"/>
    </xf>
    <xf numFmtId="4" fontId="71" fillId="33" borderId="26" xfId="0" applyNumberFormat="1" applyFont="1" applyFill="1" applyBorder="1" applyAlignment="1">
      <alignment horizontal="right" wrapText="1"/>
    </xf>
    <xf numFmtId="49" fontId="71" fillId="2" borderId="27" xfId="0" applyNumberFormat="1" applyFont="1" applyFill="1" applyBorder="1" applyAlignment="1">
      <alignment horizontal="center" wrapText="1"/>
    </xf>
    <xf numFmtId="0" fontId="71" fillId="2" borderId="27" xfId="0" applyFont="1" applyFill="1" applyBorder="1" applyAlignment="1">
      <alignment horizontal="center" wrapText="1"/>
    </xf>
    <xf numFmtId="4" fontId="71" fillId="2" borderId="27" xfId="0" applyNumberFormat="1" applyFont="1" applyFill="1" applyBorder="1" applyAlignment="1">
      <alignment horizontal="right" wrapText="1"/>
    </xf>
    <xf numFmtId="4" fontId="71" fillId="2" borderId="28" xfId="0" applyNumberFormat="1" applyFont="1" applyFill="1" applyBorder="1" applyAlignment="1">
      <alignment horizontal="right" wrapText="1"/>
    </xf>
    <xf numFmtId="49" fontId="71" fillId="2" borderId="26" xfId="0" applyNumberFormat="1" applyFont="1" applyFill="1" applyBorder="1" applyAlignment="1">
      <alignment horizontal="center" wrapText="1"/>
    </xf>
    <xf numFmtId="0" fontId="71" fillId="2" borderId="26" xfId="0" applyFont="1" applyFill="1" applyBorder="1" applyAlignment="1">
      <alignment horizontal="center" wrapText="1"/>
    </xf>
    <xf numFmtId="4" fontId="71" fillId="2" borderId="26" xfId="0" applyNumberFormat="1" applyFont="1" applyFill="1" applyBorder="1" applyAlignment="1">
      <alignment horizontal="right" wrapText="1"/>
    </xf>
    <xf numFmtId="49" fontId="71" fillId="34" borderId="27" xfId="0" applyNumberFormat="1" applyFont="1" applyFill="1" applyBorder="1" applyAlignment="1">
      <alignment horizontal="center" wrapText="1"/>
    </xf>
    <xf numFmtId="0" fontId="71" fillId="34" borderId="27" xfId="0" applyFont="1" applyFill="1" applyBorder="1" applyAlignment="1">
      <alignment horizontal="center" wrapText="1"/>
    </xf>
    <xf numFmtId="4" fontId="71" fillId="34" borderId="27" xfId="0" applyNumberFormat="1" applyFont="1" applyFill="1" applyBorder="1" applyAlignment="1">
      <alignment horizontal="right" wrapText="1"/>
    </xf>
    <xf numFmtId="4" fontId="71" fillId="34" borderId="28" xfId="0" applyNumberFormat="1" applyFont="1" applyFill="1" applyBorder="1" applyAlignment="1">
      <alignment horizontal="right" wrapText="1"/>
    </xf>
    <xf numFmtId="49" fontId="72" fillId="33" borderId="26" xfId="0" applyNumberFormat="1" applyFont="1" applyFill="1" applyBorder="1" applyAlignment="1">
      <alignment wrapText="1"/>
    </xf>
    <xf numFmtId="49" fontId="71" fillId="35" borderId="29" xfId="0" applyNumberFormat="1" applyFont="1" applyFill="1" applyBorder="1" applyAlignment="1">
      <alignment wrapText="1"/>
    </xf>
    <xf numFmtId="0" fontId="71" fillId="35" borderId="29" xfId="0" applyFont="1" applyFill="1" applyBorder="1" applyAlignment="1">
      <alignment wrapText="1"/>
    </xf>
    <xf numFmtId="4" fontId="71" fillId="35" borderId="29" xfId="0" applyNumberFormat="1" applyFont="1" applyFill="1" applyBorder="1" applyAlignment="1">
      <alignment horizontal="right" wrapText="1"/>
    </xf>
    <xf numFmtId="4" fontId="71" fillId="35" borderId="30" xfId="0" applyNumberFormat="1" applyFont="1" applyFill="1" applyBorder="1" applyAlignment="1">
      <alignment horizontal="right" wrapText="1"/>
    </xf>
    <xf numFmtId="49" fontId="71" fillId="2" borderId="31" xfId="0" applyNumberFormat="1" applyFont="1" applyFill="1" applyBorder="1" applyAlignment="1">
      <alignment horizontal="center" wrapText="1"/>
    </xf>
    <xf numFmtId="49" fontId="72" fillId="2" borderId="31" xfId="0" applyNumberFormat="1" applyFont="1" applyFill="1" applyBorder="1" applyAlignment="1">
      <alignment wrapText="1"/>
    </xf>
    <xf numFmtId="0" fontId="71" fillId="2" borderId="31" xfId="0" applyFont="1" applyFill="1" applyBorder="1" applyAlignment="1">
      <alignment horizontal="center" wrapText="1"/>
    </xf>
    <xf numFmtId="4" fontId="71" fillId="2" borderId="31" xfId="0" applyNumberFormat="1" applyFont="1" applyFill="1" applyBorder="1" applyAlignment="1">
      <alignment horizontal="right" wrapText="1"/>
    </xf>
    <xf numFmtId="4" fontId="71" fillId="2" borderId="32" xfId="0" applyNumberFormat="1" applyFont="1" applyFill="1" applyBorder="1" applyAlignment="1">
      <alignment horizontal="right" wrapText="1"/>
    </xf>
    <xf numFmtId="49" fontId="71" fillId="34" borderId="27" xfId="0" applyNumberFormat="1" applyFont="1" applyFill="1" applyBorder="1" applyAlignment="1">
      <alignment wrapText="1"/>
    </xf>
    <xf numFmtId="0" fontId="71" fillId="34" borderId="27" xfId="0" applyFont="1" applyFill="1" applyBorder="1" applyAlignment="1">
      <alignment wrapText="1"/>
    </xf>
    <xf numFmtId="49" fontId="72" fillId="2" borderId="27" xfId="0" applyNumberFormat="1" applyFont="1" applyFill="1" applyBorder="1" applyAlignment="1">
      <alignment wrapText="1"/>
    </xf>
    <xf numFmtId="49" fontId="71" fillId="9" borderId="27" xfId="0" applyNumberFormat="1" applyFont="1" applyFill="1" applyBorder="1" applyAlignment="1">
      <alignment horizontal="center" wrapText="1"/>
    </xf>
    <xf numFmtId="0" fontId="71" fillId="9" borderId="27" xfId="0" applyFont="1" applyFill="1" applyBorder="1" applyAlignment="1">
      <alignment horizontal="center" wrapText="1"/>
    </xf>
    <xf numFmtId="4" fontId="71" fillId="9" borderId="27" xfId="0" applyNumberFormat="1" applyFont="1" applyFill="1" applyBorder="1" applyAlignment="1">
      <alignment horizontal="right" wrapText="1"/>
    </xf>
    <xf numFmtId="4" fontId="71" fillId="9" borderId="28" xfId="0" applyNumberFormat="1" applyFont="1" applyFill="1" applyBorder="1" applyAlignment="1">
      <alignment horizontal="right" wrapText="1"/>
    </xf>
    <xf numFmtId="0" fontId="24" fillId="0" borderId="0" xfId="0" applyFont="1" applyAlignment="1">
      <alignment wrapText="1"/>
    </xf>
    <xf numFmtId="0" fontId="24" fillId="0" borderId="0" xfId="0" applyFont="1" applyAlignment="1">
      <alignment/>
    </xf>
    <xf numFmtId="0" fontId="78" fillId="0" borderId="0" xfId="0" applyFont="1" applyAlignment="1">
      <alignment wrapText="1"/>
    </xf>
    <xf numFmtId="49" fontId="72" fillId="0" borderId="0" xfId="0" applyNumberFormat="1" applyFont="1" applyAlignment="1">
      <alignment wrapText="1"/>
    </xf>
    <xf numFmtId="0" fontId="79" fillId="0" borderId="0" xfId="0" applyFont="1" applyAlignment="1">
      <alignment/>
    </xf>
    <xf numFmtId="0" fontId="80" fillId="0" borderId="0" xfId="0" applyFont="1" applyAlignment="1">
      <alignment/>
    </xf>
    <xf numFmtId="4" fontId="73" fillId="0" borderId="11" xfId="0" applyNumberFormat="1" applyFont="1" applyBorder="1" applyAlignment="1">
      <alignment wrapText="1"/>
    </xf>
    <xf numFmtId="4" fontId="73" fillId="0" borderId="11" xfId="0" applyNumberFormat="1" applyFont="1" applyBorder="1" applyAlignment="1">
      <alignment/>
    </xf>
    <xf numFmtId="4" fontId="74" fillId="0" borderId="11" xfId="0" applyNumberFormat="1" applyFont="1" applyBorder="1" applyAlignment="1">
      <alignment/>
    </xf>
    <xf numFmtId="4" fontId="76" fillId="0" borderId="11" xfId="0" applyNumberFormat="1" applyFont="1" applyBorder="1" applyAlignment="1">
      <alignment/>
    </xf>
    <xf numFmtId="4" fontId="75" fillId="0" borderId="11" xfId="0" applyNumberFormat="1" applyFont="1" applyBorder="1" applyAlignment="1">
      <alignment/>
    </xf>
    <xf numFmtId="0" fontId="74" fillId="0" borderId="11" xfId="0" applyFont="1" applyBorder="1" applyAlignment="1">
      <alignment wrapText="1"/>
    </xf>
    <xf numFmtId="4" fontId="72" fillId="33" borderId="25" xfId="0" applyNumberFormat="1" applyFont="1" applyFill="1" applyBorder="1" applyAlignment="1">
      <alignment wrapText="1"/>
    </xf>
    <xf numFmtId="4" fontId="71" fillId="2" borderId="27" xfId="0" applyNumberFormat="1" applyFont="1" applyFill="1" applyBorder="1" applyAlignment="1">
      <alignment wrapText="1"/>
    </xf>
    <xf numFmtId="4" fontId="71" fillId="33" borderId="26" xfId="0" applyNumberFormat="1" applyFont="1" applyFill="1" applyBorder="1" applyAlignment="1">
      <alignment wrapText="1"/>
    </xf>
    <xf numFmtId="4" fontId="71" fillId="2" borderId="26" xfId="0" applyNumberFormat="1" applyFont="1" applyFill="1" applyBorder="1" applyAlignment="1">
      <alignment wrapText="1"/>
    </xf>
    <xf numFmtId="4" fontId="71" fillId="9" borderId="27" xfId="0" applyNumberFormat="1" applyFont="1" applyFill="1" applyBorder="1" applyAlignment="1">
      <alignment wrapText="1"/>
    </xf>
    <xf numFmtId="0" fontId="0" fillId="0" borderId="0" xfId="0" applyAlignment="1">
      <alignment/>
    </xf>
    <xf numFmtId="4" fontId="71" fillId="35" borderId="29" xfId="0" applyNumberFormat="1" applyFont="1" applyFill="1" applyBorder="1" applyAlignment="1">
      <alignment wrapText="1"/>
    </xf>
    <xf numFmtId="4" fontId="71" fillId="34" borderId="27" xfId="0" applyNumberFormat="1" applyFont="1" applyFill="1" applyBorder="1" applyAlignment="1">
      <alignment wrapText="1"/>
    </xf>
    <xf numFmtId="4" fontId="71" fillId="2" borderId="31" xfId="0" applyNumberFormat="1" applyFont="1" applyFill="1" applyBorder="1" applyAlignment="1">
      <alignment wrapText="1"/>
    </xf>
    <xf numFmtId="4" fontId="71" fillId="34" borderId="11" xfId="0" applyNumberFormat="1" applyFont="1" applyFill="1" applyBorder="1" applyAlignment="1">
      <alignment wrapText="1"/>
    </xf>
    <xf numFmtId="49" fontId="81" fillId="0" borderId="10" xfId="0" applyNumberFormat="1" applyFont="1" applyBorder="1" applyAlignment="1">
      <alignment horizontal="center" wrapText="1"/>
    </xf>
    <xf numFmtId="49" fontId="25" fillId="0" borderId="10" xfId="0" applyNumberFormat="1" applyFont="1" applyBorder="1" applyAlignment="1">
      <alignment wrapText="1"/>
    </xf>
    <xf numFmtId="49" fontId="25" fillId="0" borderId="0" xfId="0" applyNumberFormat="1" applyFont="1" applyAlignment="1">
      <alignment wrapText="1"/>
    </xf>
    <xf numFmtId="0" fontId="25" fillId="0" borderId="0" xfId="0" applyFont="1" applyAlignment="1">
      <alignment wrapText="1"/>
    </xf>
    <xf numFmtId="0" fontId="17" fillId="0" borderId="11" xfId="0" applyFont="1" applyBorder="1" applyAlignment="1">
      <alignment/>
    </xf>
    <xf numFmtId="4" fontId="16" fillId="0" borderId="11" xfId="0" applyNumberFormat="1" applyFont="1" applyBorder="1" applyAlignment="1">
      <alignment/>
    </xf>
    <xf numFmtId="49" fontId="72" fillId="0" borderId="11" xfId="0" applyNumberFormat="1" applyFont="1" applyBorder="1" applyAlignment="1">
      <alignment horizontal="center" wrapText="1"/>
    </xf>
    <xf numFmtId="0" fontId="71" fillId="2" borderId="27" xfId="0" applyFont="1" applyFill="1" applyBorder="1" applyAlignment="1">
      <alignment horizontal="center" wrapText="1"/>
    </xf>
    <xf numFmtId="49" fontId="72" fillId="0" borderId="25" xfId="0" applyNumberFormat="1" applyFont="1" applyBorder="1" applyAlignment="1">
      <alignment horizontal="center" wrapText="1"/>
    </xf>
    <xf numFmtId="49" fontId="72" fillId="0" borderId="11" xfId="0" applyNumberFormat="1" applyFont="1" applyBorder="1" applyAlignment="1">
      <alignment horizontal="center" wrapText="1"/>
    </xf>
    <xf numFmtId="49" fontId="72" fillId="0" borderId="11" xfId="0" applyNumberFormat="1" applyFont="1" applyBorder="1" applyAlignment="1">
      <alignment horizontal="center" wrapText="1"/>
    </xf>
    <xf numFmtId="49" fontId="72" fillId="0" borderId="11" xfId="0" applyNumberFormat="1" applyFont="1" applyBorder="1" applyAlignment="1">
      <alignment horizontal="center" wrapText="1"/>
    </xf>
    <xf numFmtId="49" fontId="72" fillId="0" borderId="33" xfId="0" applyNumberFormat="1" applyFont="1" applyBorder="1" applyAlignment="1">
      <alignment horizontal="center" wrapText="1"/>
    </xf>
    <xf numFmtId="49" fontId="72" fillId="33" borderId="33" xfId="0" applyNumberFormat="1" applyFont="1" applyFill="1" applyBorder="1" applyAlignment="1">
      <alignment horizontal="center" wrapText="1"/>
    </xf>
    <xf numFmtId="0" fontId="72" fillId="0" borderId="33" xfId="0" applyFont="1" applyBorder="1" applyAlignment="1">
      <alignment horizontal="center" wrapText="1"/>
    </xf>
    <xf numFmtId="4" fontId="72" fillId="33" borderId="33" xfId="0" applyNumberFormat="1" applyFont="1" applyFill="1" applyBorder="1" applyAlignment="1">
      <alignment wrapText="1"/>
    </xf>
    <xf numFmtId="4" fontId="72" fillId="33" borderId="33" xfId="0" applyNumberFormat="1" applyFont="1" applyFill="1" applyBorder="1" applyAlignment="1">
      <alignment horizontal="right" wrapText="1"/>
    </xf>
    <xf numFmtId="4" fontId="72" fillId="33" borderId="34" xfId="0" applyNumberFormat="1" applyFont="1" applyFill="1" applyBorder="1" applyAlignment="1">
      <alignment horizontal="right" wrapText="1"/>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0" xfId="0" applyNumberFormat="1" applyFont="1" applyFill="1" applyBorder="1" applyAlignment="1">
      <alignment horizontal="center"/>
    </xf>
    <xf numFmtId="0" fontId="3" fillId="0" borderId="15" xfId="0" applyNumberFormat="1" applyFont="1" applyFill="1" applyBorder="1" applyAlignment="1">
      <alignment horizontal="center"/>
    </xf>
    <xf numFmtId="49" fontId="3" fillId="0" borderId="15"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24" xfId="0" applyNumberFormat="1" applyFont="1" applyFill="1" applyBorder="1" applyAlignment="1">
      <alignment horizontal="center"/>
    </xf>
    <xf numFmtId="0" fontId="1" fillId="0" borderId="15"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44" xfId="0" applyNumberFormat="1" applyFont="1" applyFill="1" applyBorder="1" applyAlignment="1">
      <alignment horizontal="left" indent="1"/>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24" xfId="0" applyNumberFormat="1" applyFont="1" applyFill="1" applyBorder="1" applyAlignment="1">
      <alignment horizontal="center"/>
    </xf>
    <xf numFmtId="0" fontId="77" fillId="0" borderId="0" xfId="0" applyFont="1" applyAlignment="1">
      <alignment horizontal="center" wrapText="1"/>
    </xf>
    <xf numFmtId="49" fontId="1" fillId="0" borderId="19"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24" xfId="0" applyNumberFormat="1" applyFont="1" applyFill="1" applyBorder="1" applyAlignment="1">
      <alignment horizontal="center"/>
    </xf>
    <xf numFmtId="2" fontId="1" fillId="0" borderId="19" xfId="0" applyNumberFormat="1" applyFont="1" applyFill="1" applyBorder="1" applyAlignment="1">
      <alignment horizontal="center"/>
    </xf>
    <xf numFmtId="2" fontId="1" fillId="0" borderId="13" xfId="0" applyNumberFormat="1" applyFont="1" applyFill="1" applyBorder="1" applyAlignment="1">
      <alignment horizontal="center"/>
    </xf>
    <xf numFmtId="2" fontId="1" fillId="0" borderId="24" xfId="0" applyNumberFormat="1" applyFont="1" applyFill="1" applyBorder="1" applyAlignment="1">
      <alignment horizontal="center"/>
    </xf>
    <xf numFmtId="4" fontId="1" fillId="0" borderId="45" xfId="0" applyNumberFormat="1" applyFont="1" applyFill="1" applyBorder="1" applyAlignment="1">
      <alignment horizontal="center"/>
    </xf>
    <xf numFmtId="4" fontId="1" fillId="0" borderId="16"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46"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47"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3"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3" xfId="0" applyNumberFormat="1" applyFont="1" applyFill="1" applyBorder="1" applyAlignment="1">
      <alignment horizontal="center"/>
    </xf>
    <xf numFmtId="0" fontId="4" fillId="0" borderId="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4" fillId="0" borderId="16" xfId="0" applyNumberFormat="1" applyFont="1" applyFill="1" applyBorder="1" applyAlignment="1">
      <alignment horizontal="center" vertical="top"/>
    </xf>
    <xf numFmtId="49" fontId="3" fillId="0" borderId="15" xfId="0" applyNumberFormat="1" applyFont="1" applyFill="1" applyBorder="1" applyAlignment="1">
      <alignment horizontal="left"/>
    </xf>
    <xf numFmtId="0" fontId="3" fillId="0" borderId="15" xfId="0" applyNumberFormat="1" applyFont="1" applyFill="1" applyBorder="1" applyAlignment="1">
      <alignment horizontal="center" wrapText="1"/>
    </xf>
    <xf numFmtId="0" fontId="11" fillId="0" borderId="0" xfId="0" applyNumberFormat="1" applyFont="1" applyFill="1" applyBorder="1" applyAlignment="1">
      <alignment horizontal="justify" wrapText="1"/>
    </xf>
    <xf numFmtId="4" fontId="1" fillId="0" borderId="48"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49" xfId="0" applyNumberFormat="1" applyFont="1" applyFill="1" applyBorder="1" applyAlignment="1">
      <alignment horizontal="center"/>
    </xf>
    <xf numFmtId="0" fontId="1" fillId="0" borderId="13" xfId="0" applyNumberFormat="1" applyFont="1" applyFill="1" applyBorder="1" applyAlignment="1">
      <alignment horizontal="left" wrapText="1" indent="2"/>
    </xf>
    <xf numFmtId="0" fontId="1" fillId="0" borderId="13" xfId="0" applyNumberFormat="1" applyFont="1" applyFill="1" applyBorder="1" applyAlignment="1">
      <alignment horizontal="left" indent="2"/>
    </xf>
    <xf numFmtId="49" fontId="1" fillId="0" borderId="49" xfId="0" applyNumberFormat="1" applyFont="1" applyFill="1" applyBorder="1" applyAlignment="1">
      <alignment horizontal="center"/>
    </xf>
    <xf numFmtId="49" fontId="1" fillId="0" borderId="48" xfId="0" applyNumberFormat="1" applyFont="1" applyFill="1" applyBorder="1" applyAlignment="1">
      <alignment horizontal="center"/>
    </xf>
    <xf numFmtId="0" fontId="7" fillId="0" borderId="13" xfId="0" applyNumberFormat="1" applyFont="1" applyFill="1" applyBorder="1" applyAlignment="1">
      <alignment horizontal="left"/>
    </xf>
    <xf numFmtId="49" fontId="7" fillId="0" borderId="12"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19" xfId="0" applyNumberFormat="1" applyFont="1" applyFill="1" applyBorder="1" applyAlignment="1">
      <alignment horizontal="center"/>
    </xf>
    <xf numFmtId="4" fontId="1" fillId="0" borderId="50"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51" xfId="0" applyNumberFormat="1" applyFont="1" applyFill="1" applyBorder="1" applyAlignment="1">
      <alignment horizontal="center"/>
    </xf>
    <xf numFmtId="0" fontId="1" fillId="0" borderId="13" xfId="0" applyNumberFormat="1" applyFont="1" applyFill="1" applyBorder="1" applyAlignment="1">
      <alignment horizontal="left" vertical="top" wrapText="1" indent="3"/>
    </xf>
    <xf numFmtId="0" fontId="1" fillId="0" borderId="13" xfId="0" applyNumberFormat="1" applyFont="1" applyFill="1" applyBorder="1" applyAlignment="1">
      <alignment horizontal="left" vertical="top" indent="3"/>
    </xf>
    <xf numFmtId="0" fontId="1" fillId="0" borderId="14" xfId="0" applyNumberFormat="1" applyFont="1" applyFill="1" applyBorder="1" applyAlignment="1">
      <alignment horizontal="left" vertical="top" indent="3"/>
    </xf>
    <xf numFmtId="49" fontId="1" fillId="0" borderId="52"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51" xfId="0" applyNumberFormat="1" applyFont="1" applyFill="1" applyBorder="1" applyAlignment="1">
      <alignment horizontal="center"/>
    </xf>
    <xf numFmtId="49" fontId="1" fillId="0" borderId="50" xfId="0" applyNumberFormat="1" applyFont="1" applyFill="1" applyBorder="1" applyAlignment="1">
      <alignment horizontal="center"/>
    </xf>
    <xf numFmtId="49" fontId="3" fillId="0" borderId="19" xfId="0" applyNumberFormat="1" applyFont="1" applyFill="1" applyBorder="1" applyAlignment="1">
      <alignment horizontal="center" wrapText="1"/>
    </xf>
    <xf numFmtId="49" fontId="3" fillId="0" borderId="13" xfId="0" applyNumberFormat="1" applyFont="1" applyFill="1" applyBorder="1" applyAlignment="1">
      <alignment horizontal="center" wrapText="1"/>
    </xf>
    <xf numFmtId="49" fontId="3" fillId="0" borderId="24" xfId="0" applyNumberFormat="1" applyFont="1" applyFill="1" applyBorder="1" applyAlignment="1">
      <alignment horizontal="center" wrapText="1"/>
    </xf>
    <xf numFmtId="4" fontId="1" fillId="0" borderId="53" xfId="0" applyNumberFormat="1" applyFont="1" applyFill="1" applyBorder="1" applyAlignment="1">
      <alignment horizontal="center"/>
    </xf>
    <xf numFmtId="4" fontId="1" fillId="0" borderId="42" xfId="0" applyNumberFormat="1" applyFont="1" applyFill="1" applyBorder="1" applyAlignment="1">
      <alignment horizontal="center"/>
    </xf>
    <xf numFmtId="4" fontId="1" fillId="0" borderId="54" xfId="0" applyNumberFormat="1" applyFont="1" applyFill="1" applyBorder="1" applyAlignment="1">
      <alignment horizontal="center"/>
    </xf>
    <xf numFmtId="0" fontId="1" fillId="0" borderId="13" xfId="0" applyNumberFormat="1" applyFont="1" applyFill="1" applyBorder="1" applyAlignment="1">
      <alignment horizontal="left" wrapText="1" indent="3"/>
    </xf>
    <xf numFmtId="0" fontId="1" fillId="0" borderId="13" xfId="0" applyNumberFormat="1" applyFont="1" applyFill="1" applyBorder="1" applyAlignment="1">
      <alignment horizontal="left" indent="3"/>
    </xf>
    <xf numFmtId="49" fontId="1" fillId="0" borderId="54" xfId="0" applyNumberFormat="1" applyFont="1" applyFill="1" applyBorder="1" applyAlignment="1">
      <alignment horizontal="center"/>
    </xf>
    <xf numFmtId="49" fontId="1" fillId="0" borderId="53" xfId="0" applyNumberFormat="1" applyFont="1" applyFill="1" applyBorder="1" applyAlignment="1">
      <alignment horizontal="center"/>
    </xf>
    <xf numFmtId="49" fontId="1" fillId="0" borderId="17" xfId="0" applyNumberFormat="1" applyFont="1" applyFill="1" applyBorder="1" applyAlignment="1">
      <alignment horizontal="center"/>
    </xf>
    <xf numFmtId="0" fontId="1" fillId="0" borderId="13" xfId="0" applyNumberFormat="1" applyFont="1" applyFill="1" applyBorder="1" applyAlignment="1">
      <alignment horizontal="left" wrapText="1" indent="1"/>
    </xf>
    <xf numFmtId="0" fontId="1" fillId="0" borderId="13" xfId="0" applyNumberFormat="1" applyFont="1" applyFill="1" applyBorder="1" applyAlignment="1">
      <alignment horizontal="left" indent="1"/>
    </xf>
    <xf numFmtId="0" fontId="1" fillId="0" borderId="15" xfId="0" applyNumberFormat="1" applyFont="1" applyFill="1" applyBorder="1" applyAlignment="1">
      <alignment horizontal="left" wrapText="1" indent="4"/>
    </xf>
    <xf numFmtId="0" fontId="1" fillId="0" borderId="15" xfId="0" applyNumberFormat="1" applyFont="1" applyFill="1" applyBorder="1" applyAlignment="1">
      <alignment horizontal="left" indent="4"/>
    </xf>
    <xf numFmtId="0" fontId="1" fillId="0" borderId="44" xfId="0" applyNumberFormat="1" applyFont="1" applyFill="1" applyBorder="1" applyAlignment="1">
      <alignment horizontal="left" indent="4"/>
    </xf>
    <xf numFmtId="0" fontId="1" fillId="0" borderId="13" xfId="0" applyNumberFormat="1" applyFont="1" applyFill="1" applyBorder="1" applyAlignment="1">
      <alignment horizontal="left" wrapText="1" indent="4"/>
    </xf>
    <xf numFmtId="0" fontId="1" fillId="0" borderId="13" xfId="0" applyNumberFormat="1" applyFont="1" applyFill="1" applyBorder="1" applyAlignment="1">
      <alignment horizontal="left" indent="4"/>
    </xf>
    <xf numFmtId="0" fontId="1" fillId="0" borderId="15"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0" fontId="1" fillId="0" borderId="44" xfId="0" applyNumberFormat="1" applyFont="1" applyFill="1" applyBorder="1" applyAlignment="1">
      <alignment horizontal="left" indent="3"/>
    </xf>
    <xf numFmtId="0" fontId="1" fillId="0" borderId="16" xfId="0" applyNumberFormat="1" applyFont="1" applyFill="1" applyBorder="1" applyAlignment="1">
      <alignment horizontal="left" indent="3"/>
    </xf>
    <xf numFmtId="0" fontId="1" fillId="0" borderId="45"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6" xfId="0" applyNumberFormat="1" applyFont="1" applyFill="1" applyBorder="1" applyAlignment="1">
      <alignment horizontal="left" indent="2"/>
    </xf>
    <xf numFmtId="0" fontId="1" fillId="0" borderId="19"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indent="2"/>
    </xf>
    <xf numFmtId="0" fontId="1" fillId="0" borderId="44" xfId="0" applyNumberFormat="1" applyFont="1" applyFill="1" applyBorder="1" applyAlignment="1">
      <alignment horizontal="left" indent="2"/>
    </xf>
    <xf numFmtId="0" fontId="1" fillId="0" borderId="0"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5" xfId="0" applyNumberFormat="1" applyFont="1" applyFill="1" applyBorder="1" applyAlignment="1">
      <alignment horizontal="left" wrapText="1"/>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49" fontId="1" fillId="0" borderId="15" xfId="0" applyNumberFormat="1" applyFont="1" applyFill="1" applyBorder="1" applyAlignment="1">
      <alignment horizontal="left"/>
    </xf>
    <xf numFmtId="0" fontId="1" fillId="0" borderId="45"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46"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50"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51" xfId="0" applyNumberFormat="1" applyFont="1" applyFill="1" applyBorder="1" applyAlignment="1">
      <alignment horizontal="center" vertical="center" wrapText="1"/>
    </xf>
    <xf numFmtId="0" fontId="1" fillId="0" borderId="53"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54" xfId="0" applyNumberFormat="1" applyFont="1" applyFill="1" applyBorder="1" applyAlignment="1">
      <alignment horizontal="center"/>
    </xf>
    <xf numFmtId="0" fontId="1" fillId="0" borderId="19"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50" xfId="0" applyNumberFormat="1" applyFont="1" applyFill="1" applyBorder="1" applyAlignment="1">
      <alignment horizontal="center" vertical="top" wrapText="1"/>
    </xf>
    <xf numFmtId="0" fontId="1" fillId="0" borderId="15" xfId="0" applyNumberFormat="1" applyFont="1" applyFill="1" applyBorder="1" applyAlignment="1">
      <alignment horizontal="center" vertical="top" wrapText="1"/>
    </xf>
    <xf numFmtId="0" fontId="1" fillId="0" borderId="51" xfId="0" applyNumberFormat="1" applyFont="1" applyFill="1" applyBorder="1" applyAlignment="1">
      <alignment horizontal="center" vertical="top" wrapText="1"/>
    </xf>
    <xf numFmtId="0" fontId="5" fillId="0" borderId="0" xfId="0" applyNumberFormat="1" applyFont="1" applyFill="1" applyBorder="1" applyAlignment="1">
      <alignment horizontal="left"/>
    </xf>
    <xf numFmtId="49" fontId="5" fillId="0" borderId="15" xfId="0" applyNumberFormat="1" applyFont="1" applyFill="1" applyBorder="1" applyAlignment="1">
      <alignment horizontal="left"/>
    </xf>
    <xf numFmtId="49" fontId="5" fillId="0" borderId="0" xfId="0" applyNumberFormat="1" applyFont="1" applyFill="1" applyBorder="1" applyAlignment="1">
      <alignment horizontal="left"/>
    </xf>
    <xf numFmtId="49" fontId="1" fillId="0" borderId="13" xfId="0" applyNumberFormat="1" applyFont="1" applyFill="1" applyBorder="1" applyAlignment="1">
      <alignment horizontal="left"/>
    </xf>
    <xf numFmtId="49" fontId="1" fillId="0" borderId="45"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0" fontId="1" fillId="0" borderId="45" xfId="0" applyNumberFormat="1" applyFont="1" applyFill="1" applyBorder="1" applyAlignment="1">
      <alignment horizontal="right"/>
    </xf>
    <xf numFmtId="0" fontId="1" fillId="0" borderId="16" xfId="0" applyNumberFormat="1" applyFont="1" applyFill="1" applyBorder="1" applyAlignment="1">
      <alignment horizontal="right"/>
    </xf>
    <xf numFmtId="0" fontId="7" fillId="0" borderId="0" xfId="0" applyNumberFormat="1" applyFont="1" applyFill="1" applyBorder="1" applyAlignment="1">
      <alignment horizontal="center"/>
    </xf>
    <xf numFmtId="0" fontId="1" fillId="0" borderId="16" xfId="0" applyNumberFormat="1" applyFont="1" applyFill="1" applyBorder="1" applyAlignment="1">
      <alignment horizontal="left"/>
    </xf>
    <xf numFmtId="0" fontId="1" fillId="0" borderId="18" xfId="0" applyNumberFormat="1" applyFont="1" applyFill="1" applyBorder="1" applyAlignment="1">
      <alignment horizontal="left"/>
    </xf>
    <xf numFmtId="49" fontId="1" fillId="0" borderId="13"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0" fontId="1" fillId="0" borderId="16"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51" xfId="0" applyNumberFormat="1" applyFont="1" applyFill="1" applyBorder="1" applyAlignment="1">
      <alignment horizontal="center" vertical="center"/>
    </xf>
    <xf numFmtId="0" fontId="11" fillId="0" borderId="0" xfId="0" applyNumberFormat="1" applyFont="1" applyFill="1" applyBorder="1" applyAlignment="1">
      <alignment horizontal="left" wrapText="1"/>
    </xf>
    <xf numFmtId="0" fontId="1" fillId="0" borderId="13" xfId="0" applyNumberFormat="1" applyFont="1" applyFill="1" applyBorder="1" applyAlignment="1">
      <alignment horizontal="left" wrapText="1"/>
    </xf>
    <xf numFmtId="0" fontId="1" fillId="0" borderId="14" xfId="0" applyNumberFormat="1" applyFont="1" applyFill="1" applyBorder="1" applyAlignment="1">
      <alignment horizontal="left" wrapText="1"/>
    </xf>
    <xf numFmtId="0" fontId="1" fillId="0" borderId="13" xfId="0" applyNumberFormat="1" applyFont="1" applyFill="1" applyBorder="1" applyAlignment="1">
      <alignment horizontal="center" wrapText="1"/>
    </xf>
    <xf numFmtId="0" fontId="1" fillId="0" borderId="14" xfId="0" applyNumberFormat="1" applyFont="1" applyFill="1" applyBorder="1" applyAlignment="1">
      <alignment horizontal="center" wrapText="1"/>
    </xf>
    <xf numFmtId="0" fontId="11" fillId="0" borderId="0" xfId="0" applyNumberFormat="1" applyFont="1" applyFill="1" applyBorder="1" applyAlignment="1">
      <alignment horizontal="justify"/>
    </xf>
    <xf numFmtId="0" fontId="11" fillId="0" borderId="0" xfId="0" applyNumberFormat="1" applyFont="1" applyFill="1" applyBorder="1" applyAlignment="1">
      <alignment horizontal="justify" vertical="top"/>
    </xf>
    <xf numFmtId="0" fontId="1" fillId="0" borderId="15" xfId="0" applyNumberFormat="1" applyFont="1" applyFill="1" applyBorder="1" applyAlignment="1">
      <alignment horizontal="center"/>
    </xf>
    <xf numFmtId="0" fontId="1" fillId="0" borderId="19" xfId="0" applyNumberFormat="1" applyFont="1" applyFill="1" applyBorder="1" applyAlignment="1">
      <alignment horizontal="left" wrapText="1"/>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wrapText="1" indent="1"/>
    </xf>
    <xf numFmtId="0" fontId="7" fillId="0" borderId="19" xfId="0" applyNumberFormat="1" applyFont="1" applyFill="1" applyBorder="1" applyAlignment="1">
      <alignment horizontal="left"/>
    </xf>
    <xf numFmtId="49" fontId="7" fillId="0" borderId="41" xfId="0" applyNumberFormat="1" applyFont="1" applyFill="1" applyBorder="1" applyAlignment="1">
      <alignment horizontal="center"/>
    </xf>
    <xf numFmtId="49" fontId="7" fillId="0" borderId="42" xfId="0" applyNumberFormat="1" applyFont="1" applyFill="1" applyBorder="1" applyAlignment="1">
      <alignment horizontal="center"/>
    </xf>
    <xf numFmtId="49" fontId="7" fillId="0" borderId="54" xfId="0" applyNumberFormat="1" applyFont="1" applyFill="1" applyBorder="1" applyAlignment="1">
      <alignment horizontal="center"/>
    </xf>
    <xf numFmtId="0" fontId="7" fillId="0" borderId="11" xfId="0" applyFont="1" applyBorder="1" applyAlignment="1">
      <alignment horizontal="left" wrapText="1"/>
    </xf>
    <xf numFmtId="0" fontId="1" fillId="0" borderId="10" xfId="0" applyFont="1" applyBorder="1" applyAlignment="1">
      <alignment horizontal="left" wrapText="1"/>
    </xf>
    <xf numFmtId="0" fontId="1" fillId="0" borderId="23" xfId="0" applyFont="1" applyBorder="1" applyAlignment="1">
      <alignment horizontal="left" wrapText="1"/>
    </xf>
    <xf numFmtId="0" fontId="1" fillId="0" borderId="19" xfId="0" applyFont="1" applyBorder="1" applyAlignment="1">
      <alignment horizontal="left" wrapText="1"/>
    </xf>
    <xf numFmtId="0" fontId="1" fillId="0" borderId="24" xfId="0" applyFont="1" applyBorder="1" applyAlignment="1">
      <alignment horizontal="left" wrapText="1"/>
    </xf>
    <xf numFmtId="0" fontId="7" fillId="0" borderId="19" xfId="0" applyFont="1" applyBorder="1" applyAlignment="1">
      <alignment horizontal="left" wrapText="1"/>
    </xf>
    <xf numFmtId="0" fontId="7" fillId="0" borderId="24" xfId="0" applyFont="1" applyBorder="1" applyAlignment="1">
      <alignment horizontal="left" wrapText="1"/>
    </xf>
    <xf numFmtId="0" fontId="1" fillId="0" borderId="45" xfId="0" applyFont="1" applyBorder="1" applyAlignment="1">
      <alignment horizontal="left" wrapText="1"/>
    </xf>
    <xf numFmtId="0" fontId="1" fillId="0" borderId="18" xfId="0" applyFont="1" applyBorder="1" applyAlignment="1">
      <alignment horizontal="left" wrapText="1"/>
    </xf>
    <xf numFmtId="0" fontId="7" fillId="9" borderId="38" xfId="0" applyFont="1" applyFill="1" applyBorder="1" applyAlignment="1">
      <alignment horizontal="center" wrapText="1"/>
    </xf>
    <xf numFmtId="0" fontId="7" fillId="9" borderId="55" xfId="0" applyFont="1" applyFill="1" applyBorder="1" applyAlignment="1">
      <alignment horizontal="center" wrapText="1"/>
    </xf>
    <xf numFmtId="0" fontId="1" fillId="0" borderId="25" xfId="0" applyFont="1" applyBorder="1" applyAlignment="1">
      <alignment horizontal="left" wrapText="1"/>
    </xf>
    <xf numFmtId="0" fontId="7" fillId="0" borderId="50" xfId="0" applyFont="1" applyBorder="1" applyAlignment="1">
      <alignment horizontal="left" wrapText="1"/>
    </xf>
    <xf numFmtId="0" fontId="7" fillId="0" borderId="51" xfId="0" applyFont="1" applyBorder="1" applyAlignment="1">
      <alignment horizontal="left" wrapText="1"/>
    </xf>
    <xf numFmtId="0" fontId="1" fillId="0" borderId="11" xfId="0" applyFont="1" applyBorder="1" applyAlignment="1">
      <alignment horizontal="left" wrapText="1"/>
    </xf>
    <xf numFmtId="0" fontId="7" fillId="2" borderId="50" xfId="0" applyFont="1" applyFill="1" applyBorder="1" applyAlignment="1">
      <alignment horizontal="center" wrapText="1"/>
    </xf>
    <xf numFmtId="0" fontId="7" fillId="2" borderId="51" xfId="0" applyFont="1" applyFill="1" applyBorder="1" applyAlignment="1">
      <alignment horizontal="center" wrapText="1"/>
    </xf>
    <xf numFmtId="0" fontId="7" fillId="0" borderId="11" xfId="0" applyFont="1" applyBorder="1" applyAlignment="1">
      <alignment wrapText="1"/>
    </xf>
    <xf numFmtId="0" fontId="1" fillId="0" borderId="25" xfId="0" applyFont="1" applyBorder="1" applyAlignment="1">
      <alignment wrapText="1"/>
    </xf>
    <xf numFmtId="0" fontId="7" fillId="2" borderId="38" xfId="0" applyFont="1" applyFill="1" applyBorder="1" applyAlignment="1">
      <alignment horizontal="center" wrapText="1"/>
    </xf>
    <xf numFmtId="0" fontId="7" fillId="2" borderId="55" xfId="0" applyFont="1" applyFill="1" applyBorder="1" applyAlignment="1">
      <alignment horizontal="center" wrapText="1"/>
    </xf>
    <xf numFmtId="0" fontId="7" fillId="2" borderId="38" xfId="0" applyFont="1" applyFill="1" applyBorder="1" applyAlignment="1">
      <alignment horizontal="left" wrapText="1"/>
    </xf>
    <xf numFmtId="0" fontId="7" fillId="2" borderId="55" xfId="0" applyFont="1" applyFill="1" applyBorder="1" applyAlignment="1">
      <alignment horizontal="left" wrapText="1"/>
    </xf>
    <xf numFmtId="0" fontId="82" fillId="0" borderId="0" xfId="0" applyFont="1" applyAlignment="1">
      <alignment horizontal="center"/>
    </xf>
    <xf numFmtId="0" fontId="83" fillId="0" borderId="0" xfId="0" applyFont="1" applyAlignment="1">
      <alignment horizontal="center" wrapText="1"/>
    </xf>
    <xf numFmtId="0" fontId="7" fillId="0" borderId="50" xfId="0" applyFont="1" applyBorder="1" applyAlignment="1">
      <alignment horizontal="center" wrapText="1"/>
    </xf>
    <xf numFmtId="0" fontId="7" fillId="0" borderId="51" xfId="0" applyFont="1" applyBorder="1" applyAlignment="1">
      <alignment horizontal="center" wrapText="1"/>
    </xf>
    <xf numFmtId="0" fontId="72" fillId="0" borderId="11"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11" xfId="0" applyFont="1" applyBorder="1" applyAlignment="1">
      <alignment vertical="center" wrapText="1"/>
    </xf>
    <xf numFmtId="0" fontId="72" fillId="0" borderId="25" xfId="0" applyFont="1" applyBorder="1" applyAlignment="1">
      <alignment vertical="center" wrapText="1"/>
    </xf>
    <xf numFmtId="49" fontId="1" fillId="0" borderId="19" xfId="53" applyNumberFormat="1" applyFont="1" applyBorder="1" applyAlignment="1">
      <alignment horizontal="left" vertical="center" wrapText="1"/>
      <protection/>
    </xf>
    <xf numFmtId="49" fontId="1" fillId="0" borderId="24" xfId="53" applyNumberFormat="1" applyFont="1" applyBorder="1" applyAlignment="1">
      <alignment horizontal="left" vertical="center" wrapText="1"/>
      <protection/>
    </xf>
    <xf numFmtId="0" fontId="23" fillId="0" borderId="0" xfId="0" applyFont="1" applyAlignment="1">
      <alignment horizontal="center"/>
    </xf>
    <xf numFmtId="0" fontId="23" fillId="0" borderId="0" xfId="0" applyFont="1" applyAlignment="1">
      <alignment horizontal="center" wrapText="1"/>
    </xf>
    <xf numFmtId="0" fontId="84" fillId="0" borderId="0" xfId="0" applyFont="1" applyAlignment="1">
      <alignment horizontal="center" wrapText="1"/>
    </xf>
    <xf numFmtId="0" fontId="71" fillId="35" borderId="56" xfId="0" applyFont="1" applyFill="1" applyBorder="1" applyAlignment="1">
      <alignment wrapText="1"/>
    </xf>
    <xf numFmtId="0" fontId="71" fillId="35" borderId="29" xfId="0" applyFont="1" applyFill="1" applyBorder="1" applyAlignment="1">
      <alignment wrapText="1"/>
    </xf>
    <xf numFmtId="0" fontId="71" fillId="34" borderId="57" xfId="0" applyFont="1" applyFill="1" applyBorder="1" applyAlignment="1">
      <alignment wrapText="1"/>
    </xf>
    <xf numFmtId="0" fontId="71" fillId="34" borderId="27" xfId="0" applyFont="1" applyFill="1" applyBorder="1" applyAlignment="1">
      <alignment wrapText="1"/>
    </xf>
    <xf numFmtId="0" fontId="71" fillId="2" borderId="58" xfId="0" applyFont="1" applyFill="1" applyBorder="1" applyAlignment="1">
      <alignment horizontal="left" wrapText="1"/>
    </xf>
    <xf numFmtId="0" fontId="71" fillId="2" borderId="31" xfId="0" applyFont="1" applyFill="1" applyBorder="1" applyAlignment="1">
      <alignment horizontal="left" wrapText="1"/>
    </xf>
    <xf numFmtId="0" fontId="71" fillId="0" borderId="26" xfId="0" applyFont="1" applyBorder="1" applyAlignment="1">
      <alignment horizontal="center" wrapText="1"/>
    </xf>
    <xf numFmtId="0" fontId="71" fillId="0" borderId="11" xfId="0" applyFont="1" applyBorder="1" applyAlignment="1">
      <alignment wrapText="1"/>
    </xf>
    <xf numFmtId="49" fontId="72" fillId="0" borderId="11" xfId="0" applyNumberFormat="1" applyFont="1" applyBorder="1" applyAlignment="1">
      <alignment horizontal="center" wrapText="1"/>
    </xf>
    <xf numFmtId="49" fontId="72" fillId="0" borderId="25" xfId="0" applyNumberFormat="1" applyFont="1" applyBorder="1" applyAlignment="1">
      <alignment horizontal="center" wrapText="1"/>
    </xf>
    <xf numFmtId="49" fontId="72" fillId="0" borderId="11" xfId="0" applyNumberFormat="1" applyFont="1" applyBorder="1" applyAlignment="1">
      <alignment horizontal="center" vertical="center" wrapText="1"/>
    </xf>
    <xf numFmtId="49" fontId="72" fillId="0" borderId="25" xfId="0" applyNumberFormat="1" applyFont="1" applyBorder="1" applyAlignment="1">
      <alignment horizontal="center" vertical="center" wrapText="1"/>
    </xf>
    <xf numFmtId="0" fontId="72" fillId="0" borderId="11" xfId="0" applyFont="1" applyBorder="1" applyAlignment="1">
      <alignment wrapText="1"/>
    </xf>
    <xf numFmtId="49" fontId="7" fillId="0" borderId="19" xfId="53" applyNumberFormat="1" applyFont="1" applyBorder="1" applyAlignment="1">
      <alignment horizontal="left" vertical="center" wrapText="1"/>
      <protection/>
    </xf>
    <xf numFmtId="49" fontId="7" fillId="0" borderId="24" xfId="53" applyNumberFormat="1" applyFont="1" applyBorder="1" applyAlignment="1">
      <alignment horizontal="left" vertical="center" wrapText="1"/>
      <protection/>
    </xf>
    <xf numFmtId="0" fontId="1" fillId="0" borderId="11" xfId="0" applyFont="1" applyBorder="1" applyAlignment="1">
      <alignment wrapText="1"/>
    </xf>
    <xf numFmtId="0" fontId="71" fillId="0" borderId="26" xfId="0" applyFont="1" applyBorder="1" applyAlignment="1">
      <alignment wrapText="1"/>
    </xf>
    <xf numFmtId="0" fontId="84" fillId="0" borderId="0" xfId="0" applyFont="1" applyBorder="1" applyAlignment="1">
      <alignment horizontal="center" wrapText="1"/>
    </xf>
    <xf numFmtId="0" fontId="71" fillId="0" borderId="0" xfId="0" applyFont="1" applyBorder="1" applyAlignment="1">
      <alignment horizontal="center" wrapText="1"/>
    </xf>
    <xf numFmtId="0" fontId="71" fillId="2" borderId="57" xfId="0" applyFont="1" applyFill="1" applyBorder="1" applyAlignment="1">
      <alignment horizontal="center" wrapText="1"/>
    </xf>
    <xf numFmtId="0" fontId="71" fillId="2" borderId="27" xfId="0" applyFont="1" applyFill="1" applyBorder="1" applyAlignment="1">
      <alignment horizontal="center" wrapText="1"/>
    </xf>
    <xf numFmtId="0" fontId="71" fillId="34" borderId="11" xfId="0" applyFont="1" applyFill="1" applyBorder="1" applyAlignment="1">
      <alignment wrapText="1"/>
    </xf>
    <xf numFmtId="49" fontId="72" fillId="0" borderId="19" xfId="0" applyNumberFormat="1" applyFont="1" applyBorder="1" applyAlignment="1">
      <alignment horizontal="center" wrapText="1"/>
    </xf>
    <xf numFmtId="49" fontId="72" fillId="0" borderId="13" xfId="0" applyNumberFormat="1" applyFont="1" applyBorder="1" applyAlignment="1">
      <alignment horizontal="center" wrapText="1"/>
    </xf>
    <xf numFmtId="49" fontId="72" fillId="0" borderId="24" xfId="0" applyNumberFormat="1" applyFont="1" applyBorder="1" applyAlignment="1">
      <alignment horizontal="center" wrapText="1"/>
    </xf>
    <xf numFmtId="0" fontId="72" fillId="0" borderId="0" xfId="0" applyFont="1" applyAlignment="1">
      <alignment horizontal="center" wrapText="1"/>
    </xf>
    <xf numFmtId="0" fontId="25" fillId="0" borderId="0" xfId="0" applyFont="1" applyAlignment="1">
      <alignment/>
    </xf>
    <xf numFmtId="0" fontId="72" fillId="0" borderId="0" xfId="0" applyFont="1" applyBorder="1" applyAlignment="1">
      <alignment/>
    </xf>
    <xf numFmtId="0" fontId="0" fillId="0" borderId="0" xfId="0" applyBorder="1" applyAlignment="1">
      <alignment/>
    </xf>
    <xf numFmtId="0" fontId="25" fillId="0" borderId="15" xfId="0" applyFont="1" applyBorder="1" applyAlignment="1">
      <alignment horizontal="center" wrapText="1"/>
    </xf>
    <xf numFmtId="0" fontId="14" fillId="0" borderId="0" xfId="0" applyFont="1" applyAlignment="1">
      <alignment/>
    </xf>
    <xf numFmtId="49" fontId="14" fillId="0" borderId="0" xfId="0" applyNumberFormat="1" applyFont="1" applyAlignment="1">
      <alignment wrapText="1"/>
    </xf>
    <xf numFmtId="0" fontId="72" fillId="0" borderId="10" xfId="0" applyFont="1" applyBorder="1" applyAlignment="1">
      <alignment horizontal="center" wrapText="1"/>
    </xf>
    <xf numFmtId="0" fontId="78" fillId="0" borderId="0" xfId="0" applyFont="1" applyBorder="1" applyAlignment="1">
      <alignment horizontal="center" wrapText="1"/>
    </xf>
    <xf numFmtId="49" fontId="72" fillId="0" borderId="59" xfId="0" applyNumberFormat="1" applyFont="1" applyBorder="1" applyAlignment="1">
      <alignment horizontal="center" wrapText="1"/>
    </xf>
    <xf numFmtId="0" fontId="14" fillId="0" borderId="0" xfId="0" applyFont="1" applyAlignment="1">
      <alignment wrapText="1"/>
    </xf>
    <xf numFmtId="49" fontId="72" fillId="0" borderId="10" xfId="0" applyNumberFormat="1" applyFont="1" applyBorder="1" applyAlignment="1">
      <alignment horizontal="center" wrapText="1"/>
    </xf>
    <xf numFmtId="0" fontId="73" fillId="0" borderId="0" xfId="0" applyFont="1" applyAlignment="1">
      <alignment horizontal="center"/>
    </xf>
    <xf numFmtId="0" fontId="79" fillId="0" borderId="0" xfId="0" applyFont="1" applyAlignment="1">
      <alignment horizontal="center"/>
    </xf>
    <xf numFmtId="0" fontId="85"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wrapText="1"/>
    </xf>
    <xf numFmtId="0" fontId="86" fillId="0" borderId="0" xfId="0" applyFont="1" applyAlignment="1">
      <alignment horizontal="center"/>
    </xf>
    <xf numFmtId="0" fontId="86" fillId="0" borderId="0" xfId="0" applyFont="1" applyAlignment="1">
      <alignment horizontal="right"/>
    </xf>
    <xf numFmtId="0" fontId="73" fillId="0" borderId="1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АЦК 2007г. для росписей-Оля"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107"/>
  <sheetViews>
    <sheetView tabSelected="1" zoomScale="90" zoomScaleNormal="90" zoomScaleSheetLayoutView="90" workbookViewId="0" topLeftCell="A91">
      <selection activeCell="GA21" sqref="GA21"/>
    </sheetView>
  </sheetViews>
  <sheetFormatPr defaultColWidth="0.875" defaultRowHeight="12.75"/>
  <cols>
    <col min="1" max="74" width="0.875" style="1" customWidth="1"/>
    <col min="75" max="75" width="8.125" style="1" customWidth="1"/>
    <col min="76" max="135" width="0.875" style="1" customWidth="1"/>
    <col min="136" max="136" width="2.50390625" style="1" bestFit="1" customWidth="1"/>
    <col min="137" max="157" width="0.875" style="1" customWidth="1"/>
    <col min="158" max="158" width="0.12890625" style="1" customWidth="1"/>
    <col min="159" max="159" width="0.6171875" style="1" hidden="1" customWidth="1"/>
    <col min="160" max="160" width="0.5" style="1" hidden="1" customWidth="1"/>
    <col min="161" max="161" width="0.875" style="1" hidden="1" customWidth="1"/>
    <col min="162" max="16384" width="0.875" style="1" customWidth="1"/>
  </cols>
  <sheetData>
    <row r="1" spans="115:159" ht="38.25" customHeight="1">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row>
    <row r="2" spans="115:159" ht="38.25" customHeight="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row>
    <row r="3" spans="2:147" s="15" customFormat="1" ht="9">
      <c r="B3" s="224" t="s">
        <v>198</v>
      </c>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DI3" s="15" t="s">
        <v>22</v>
      </c>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row>
    <row r="4" spans="2:147" s="15" customFormat="1" ht="9">
      <c r="B4" s="227" t="s">
        <v>453</v>
      </c>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BK4" s="224"/>
      <c r="BL4" s="224"/>
      <c r="BM4" s="224"/>
      <c r="BN4" s="224"/>
      <c r="BO4" s="224"/>
      <c r="BP4" s="224"/>
      <c r="BQ4" s="224"/>
      <c r="BR4" s="224"/>
      <c r="BS4" s="224"/>
      <c r="BT4" s="224"/>
      <c r="BU4" s="224"/>
      <c r="BV4" s="224"/>
      <c r="BW4" s="224"/>
      <c r="BX4" s="224"/>
      <c r="BY4" s="224"/>
      <c r="BZ4" s="224"/>
      <c r="CA4" s="224"/>
      <c r="CB4" s="224"/>
      <c r="CC4" s="224"/>
      <c r="CD4" s="224"/>
      <c r="CE4" s="224"/>
      <c r="CF4" s="224"/>
      <c r="CG4" s="224"/>
      <c r="CH4" s="224"/>
      <c r="CI4" s="224"/>
      <c r="CJ4" s="224"/>
      <c r="CK4" s="224"/>
      <c r="CL4" s="224"/>
      <c r="CM4" s="224"/>
      <c r="CN4" s="224"/>
      <c r="CO4" s="224"/>
      <c r="CP4" s="224"/>
      <c r="CQ4" s="224"/>
      <c r="CR4" s="224"/>
      <c r="CS4" s="224"/>
      <c r="DI4" s="176" t="s">
        <v>394</v>
      </c>
      <c r="DJ4" s="176"/>
      <c r="DK4" s="176"/>
      <c r="DL4" s="176"/>
      <c r="DM4" s="176"/>
      <c r="DN4" s="176"/>
      <c r="DO4" s="176"/>
      <c r="DP4" s="176"/>
      <c r="DQ4" s="176"/>
      <c r="DR4" s="176"/>
      <c r="DS4" s="176"/>
      <c r="DT4" s="176"/>
      <c r="DU4" s="176"/>
      <c r="DV4" s="176"/>
      <c r="DW4" s="176"/>
      <c r="DX4" s="176"/>
      <c r="DY4" s="176"/>
      <c r="DZ4" s="176"/>
      <c r="EA4" s="176"/>
      <c r="EB4" s="176"/>
      <c r="EC4" s="176"/>
      <c r="ED4" s="176"/>
      <c r="EE4" s="176"/>
      <c r="EF4" s="176"/>
      <c r="EG4" s="176"/>
      <c r="EH4" s="176"/>
      <c r="EI4" s="176"/>
      <c r="EJ4" s="176"/>
      <c r="EK4" s="176"/>
      <c r="EL4" s="176"/>
      <c r="EM4" s="176"/>
      <c r="EN4" s="176"/>
      <c r="EO4" s="176"/>
      <c r="EP4" s="176"/>
      <c r="EQ4" s="176"/>
    </row>
    <row r="5" spans="2:147" s="46" customFormat="1" ht="7.5">
      <c r="B5" s="225" t="s">
        <v>17</v>
      </c>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BK5" s="219"/>
      <c r="BL5" s="219"/>
      <c r="BM5" s="219"/>
      <c r="BN5" s="219"/>
      <c r="BO5" s="219"/>
      <c r="BP5" s="219"/>
      <c r="BQ5" s="219"/>
      <c r="BR5" s="219"/>
      <c r="BS5" s="219"/>
      <c r="BT5" s="219"/>
      <c r="BU5" s="219"/>
      <c r="BV5" s="219"/>
      <c r="BW5" s="219"/>
      <c r="BX5" s="219"/>
      <c r="BY5" s="219"/>
      <c r="BZ5" s="219"/>
      <c r="CA5" s="219"/>
      <c r="CB5" s="219"/>
      <c r="CC5" s="219"/>
      <c r="CD5" s="219"/>
      <c r="CE5" s="219"/>
      <c r="CF5" s="219"/>
      <c r="CG5" s="219"/>
      <c r="CH5" s="219"/>
      <c r="CI5" s="219"/>
      <c r="CJ5" s="219"/>
      <c r="CK5" s="219"/>
      <c r="CL5" s="219"/>
      <c r="CM5" s="219"/>
      <c r="CN5" s="219"/>
      <c r="CO5" s="219"/>
      <c r="CP5" s="219"/>
      <c r="CQ5" s="219"/>
      <c r="CR5" s="219"/>
      <c r="CS5" s="219"/>
      <c r="DI5" s="48" t="s">
        <v>17</v>
      </c>
      <c r="DJ5" s="48"/>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row>
    <row r="6" spans="2:147" s="15" customFormat="1" ht="9">
      <c r="B6" s="176" t="s">
        <v>393</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c r="DI6" s="176" t="s">
        <v>395</v>
      </c>
      <c r="DJ6" s="176"/>
      <c r="DK6" s="176"/>
      <c r="DL6" s="176"/>
      <c r="DM6" s="176"/>
      <c r="DN6" s="176"/>
      <c r="DO6" s="176"/>
      <c r="DP6" s="176"/>
      <c r="DQ6" s="176"/>
      <c r="DR6" s="176"/>
      <c r="DS6" s="176"/>
      <c r="DT6" s="176"/>
      <c r="DU6" s="176"/>
      <c r="DV6" s="176"/>
      <c r="DW6" s="176"/>
      <c r="DX6" s="176"/>
      <c r="DY6" s="176"/>
      <c r="DZ6" s="176"/>
      <c r="EA6" s="176"/>
      <c r="EB6" s="176"/>
      <c r="EC6" s="176"/>
      <c r="ED6" s="176"/>
      <c r="EE6" s="176"/>
      <c r="EF6" s="176"/>
      <c r="EG6" s="176"/>
      <c r="EH6" s="176"/>
      <c r="EI6" s="176"/>
      <c r="EJ6" s="176"/>
      <c r="EK6" s="176"/>
      <c r="EL6" s="176"/>
      <c r="EM6" s="176"/>
      <c r="EN6" s="176"/>
      <c r="EO6" s="176"/>
      <c r="EP6" s="176"/>
      <c r="EQ6" s="176"/>
    </row>
    <row r="7" spans="2:147" s="46" customFormat="1" ht="7.5">
      <c r="B7" s="225" t="s">
        <v>18</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BK7" s="219"/>
      <c r="BL7" s="219"/>
      <c r="BM7" s="219"/>
      <c r="BN7" s="219"/>
      <c r="BO7" s="219"/>
      <c r="BP7" s="219"/>
      <c r="BQ7" s="219"/>
      <c r="BR7" s="219"/>
      <c r="BS7" s="219"/>
      <c r="BT7" s="219"/>
      <c r="BU7" s="219"/>
      <c r="BV7" s="219"/>
      <c r="BW7" s="219"/>
      <c r="BX7" s="219"/>
      <c r="BY7" s="219"/>
      <c r="BZ7" s="219"/>
      <c r="CA7" s="219"/>
      <c r="CB7" s="219"/>
      <c r="CC7" s="219"/>
      <c r="CD7" s="219"/>
      <c r="CE7" s="219"/>
      <c r="CF7" s="219"/>
      <c r="CG7" s="219"/>
      <c r="CH7" s="219"/>
      <c r="CI7" s="219"/>
      <c r="CJ7" s="219"/>
      <c r="CK7" s="219"/>
      <c r="CL7" s="219"/>
      <c r="CM7" s="219"/>
      <c r="CN7" s="219"/>
      <c r="CO7" s="219"/>
      <c r="CP7" s="219"/>
      <c r="CQ7" s="219"/>
      <c r="CR7" s="219"/>
      <c r="CS7" s="219"/>
      <c r="DI7" s="48" t="s">
        <v>18</v>
      </c>
      <c r="DJ7" s="48"/>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row>
    <row r="8" spans="2:147" s="15" customFormat="1" ht="9">
      <c r="B8" s="176"/>
      <c r="C8" s="176"/>
      <c r="D8" s="176"/>
      <c r="E8" s="176"/>
      <c r="F8" s="176"/>
      <c r="G8" s="176"/>
      <c r="H8" s="176"/>
      <c r="I8" s="176"/>
      <c r="J8" s="176"/>
      <c r="K8" s="176"/>
      <c r="L8" s="176"/>
      <c r="M8" s="176"/>
      <c r="N8" s="176"/>
      <c r="Q8" s="176" t="s">
        <v>454</v>
      </c>
      <c r="R8" s="176"/>
      <c r="S8" s="176"/>
      <c r="T8" s="176"/>
      <c r="U8" s="176"/>
      <c r="V8" s="176"/>
      <c r="W8" s="176"/>
      <c r="X8" s="176"/>
      <c r="Y8" s="176"/>
      <c r="Z8" s="176"/>
      <c r="AA8" s="176"/>
      <c r="AB8" s="176"/>
      <c r="AC8" s="176"/>
      <c r="AD8" s="176"/>
      <c r="AE8" s="176"/>
      <c r="AF8" s="176"/>
      <c r="AG8" s="176"/>
      <c r="AH8" s="176"/>
      <c r="AI8" s="176"/>
      <c r="AJ8" s="176"/>
      <c r="BK8" s="224"/>
      <c r="BL8" s="224"/>
      <c r="BM8" s="224"/>
      <c r="BN8" s="224"/>
      <c r="BO8" s="224"/>
      <c r="BP8" s="224"/>
      <c r="BQ8" s="224"/>
      <c r="BR8" s="224"/>
      <c r="BS8" s="224"/>
      <c r="BT8" s="224"/>
      <c r="BU8" s="224"/>
      <c r="BV8" s="224"/>
      <c r="BW8" s="224"/>
      <c r="BZ8" s="224"/>
      <c r="CA8" s="224"/>
      <c r="CB8" s="224"/>
      <c r="CC8" s="224"/>
      <c r="CD8" s="224"/>
      <c r="CE8" s="224"/>
      <c r="CF8" s="224"/>
      <c r="CG8" s="224"/>
      <c r="CH8" s="224"/>
      <c r="CI8" s="224"/>
      <c r="CJ8" s="224"/>
      <c r="CK8" s="224"/>
      <c r="CL8" s="224"/>
      <c r="CM8" s="224"/>
      <c r="CN8" s="224"/>
      <c r="CO8" s="224"/>
      <c r="CP8" s="224"/>
      <c r="CQ8" s="224"/>
      <c r="CR8" s="224"/>
      <c r="CS8" s="224"/>
      <c r="DI8" s="49"/>
      <c r="DJ8" s="49"/>
      <c r="DK8" s="45"/>
      <c r="DL8" s="45"/>
      <c r="DM8" s="45"/>
      <c r="DN8" s="45"/>
      <c r="DO8" s="45"/>
      <c r="DP8" s="45"/>
      <c r="DQ8" s="45"/>
      <c r="DR8" s="45"/>
      <c r="DS8" s="45"/>
      <c r="DT8" s="45"/>
      <c r="DU8" s="45"/>
      <c r="DX8" s="176" t="s">
        <v>396</v>
      </c>
      <c r="DY8" s="176"/>
      <c r="DZ8" s="176"/>
      <c r="EA8" s="176"/>
      <c r="EB8" s="176"/>
      <c r="EC8" s="176"/>
      <c r="ED8" s="176"/>
      <c r="EE8" s="176"/>
      <c r="EF8" s="176"/>
      <c r="EG8" s="176"/>
      <c r="EH8" s="176"/>
      <c r="EI8" s="176"/>
      <c r="EJ8" s="176"/>
      <c r="EK8" s="176"/>
      <c r="EL8" s="176"/>
      <c r="EM8" s="176"/>
      <c r="EN8" s="176"/>
      <c r="EO8" s="176"/>
      <c r="EP8" s="176"/>
      <c r="EQ8" s="176"/>
    </row>
    <row r="9" spans="2:147" s="46" customFormat="1" ht="7.5">
      <c r="B9" s="225" t="s">
        <v>19</v>
      </c>
      <c r="C9" s="225"/>
      <c r="D9" s="225"/>
      <c r="E9" s="225"/>
      <c r="F9" s="225"/>
      <c r="G9" s="225"/>
      <c r="H9" s="225"/>
      <c r="I9" s="225"/>
      <c r="J9" s="225"/>
      <c r="K9" s="225"/>
      <c r="L9" s="225"/>
      <c r="M9" s="225"/>
      <c r="N9" s="225"/>
      <c r="Q9" s="225" t="s">
        <v>20</v>
      </c>
      <c r="R9" s="225"/>
      <c r="S9" s="225"/>
      <c r="T9" s="225"/>
      <c r="U9" s="225"/>
      <c r="V9" s="225"/>
      <c r="W9" s="225"/>
      <c r="X9" s="225"/>
      <c r="Y9" s="225"/>
      <c r="Z9" s="225"/>
      <c r="AA9" s="225"/>
      <c r="AB9" s="225"/>
      <c r="AC9" s="225"/>
      <c r="AD9" s="225"/>
      <c r="AE9" s="225"/>
      <c r="AF9" s="225"/>
      <c r="AG9" s="225"/>
      <c r="AH9" s="225"/>
      <c r="AI9" s="225"/>
      <c r="AJ9" s="225"/>
      <c r="BK9" s="219"/>
      <c r="BL9" s="219"/>
      <c r="BM9" s="219"/>
      <c r="BN9" s="219"/>
      <c r="BO9" s="219"/>
      <c r="BP9" s="219"/>
      <c r="BQ9" s="219"/>
      <c r="BR9" s="219"/>
      <c r="BS9" s="219"/>
      <c r="BT9" s="219"/>
      <c r="BU9" s="219"/>
      <c r="BV9" s="219"/>
      <c r="BW9" s="219"/>
      <c r="BZ9" s="219"/>
      <c r="CA9" s="219"/>
      <c r="CB9" s="219"/>
      <c r="CC9" s="219"/>
      <c r="CD9" s="219"/>
      <c r="CE9" s="219"/>
      <c r="CF9" s="219"/>
      <c r="CG9" s="219"/>
      <c r="CH9" s="219"/>
      <c r="CI9" s="219"/>
      <c r="CJ9" s="219"/>
      <c r="CK9" s="219"/>
      <c r="CL9" s="219"/>
      <c r="CM9" s="219"/>
      <c r="CN9" s="219"/>
      <c r="CO9" s="219"/>
      <c r="CP9" s="219"/>
      <c r="CQ9" s="219"/>
      <c r="CR9" s="219"/>
      <c r="CS9" s="219"/>
      <c r="DI9" s="48" t="s">
        <v>19</v>
      </c>
      <c r="DJ9" s="48"/>
      <c r="DK9" s="47"/>
      <c r="DL9" s="47"/>
      <c r="DM9" s="47"/>
      <c r="DN9" s="47"/>
      <c r="DO9" s="47"/>
      <c r="DP9" s="47"/>
      <c r="DQ9" s="47"/>
      <c r="DR9" s="47"/>
      <c r="DS9" s="47"/>
      <c r="DT9" s="47"/>
      <c r="DU9" s="47"/>
      <c r="DX9" s="47" t="s">
        <v>20</v>
      </c>
      <c r="DY9" s="47"/>
      <c r="DZ9" s="47"/>
      <c r="EA9" s="47"/>
      <c r="EB9" s="47"/>
      <c r="EC9" s="47"/>
      <c r="ED9" s="47"/>
      <c r="EE9" s="47"/>
      <c r="EF9" s="47"/>
      <c r="EG9" s="47"/>
      <c r="EH9" s="47"/>
      <c r="EI9" s="47"/>
      <c r="EJ9" s="47"/>
      <c r="EK9" s="47"/>
      <c r="EL9" s="47"/>
      <c r="EM9" s="47"/>
      <c r="EN9" s="47"/>
      <c r="EO9" s="47"/>
      <c r="EP9" s="47"/>
      <c r="EQ9" s="47"/>
    </row>
    <row r="10" spans="2:142" s="15" customFormat="1" ht="9">
      <c r="B10" s="220" t="s">
        <v>21</v>
      </c>
      <c r="C10" s="220"/>
      <c r="D10" s="177" t="s">
        <v>235</v>
      </c>
      <c r="E10" s="177"/>
      <c r="F10" s="177"/>
      <c r="G10" s="222" t="s">
        <v>21</v>
      </c>
      <c r="H10" s="222"/>
      <c r="J10" s="177" t="s">
        <v>462</v>
      </c>
      <c r="K10" s="177"/>
      <c r="L10" s="177"/>
      <c r="M10" s="177"/>
      <c r="N10" s="177"/>
      <c r="O10" s="177"/>
      <c r="P10" s="177"/>
      <c r="Q10" s="177"/>
      <c r="R10" s="177"/>
      <c r="S10" s="177"/>
      <c r="T10" s="177"/>
      <c r="U10" s="177"/>
      <c r="V10" s="177"/>
      <c r="W10" s="177"/>
      <c r="X10" s="177"/>
      <c r="Y10" s="220">
        <v>20</v>
      </c>
      <c r="Z10" s="220"/>
      <c r="AA10" s="220"/>
      <c r="AB10" s="226" t="s">
        <v>378</v>
      </c>
      <c r="AC10" s="226"/>
      <c r="AD10" s="226"/>
      <c r="AE10" s="15" t="s">
        <v>5</v>
      </c>
      <c r="BK10" s="220"/>
      <c r="BL10" s="220"/>
      <c r="BM10" s="221"/>
      <c r="BN10" s="221"/>
      <c r="BO10" s="221"/>
      <c r="BP10" s="222"/>
      <c r="BQ10" s="222"/>
      <c r="BS10" s="221"/>
      <c r="BT10" s="221"/>
      <c r="BU10" s="221"/>
      <c r="BV10" s="221"/>
      <c r="BW10" s="221"/>
      <c r="BX10" s="221"/>
      <c r="BY10" s="221"/>
      <c r="BZ10" s="221"/>
      <c r="CA10" s="221"/>
      <c r="CB10" s="221"/>
      <c r="CC10" s="221"/>
      <c r="CD10" s="221"/>
      <c r="CE10" s="221"/>
      <c r="CF10" s="221"/>
      <c r="CG10" s="221"/>
      <c r="CH10" s="220"/>
      <c r="CI10" s="220"/>
      <c r="CJ10" s="220"/>
      <c r="CK10" s="223"/>
      <c r="CL10" s="223"/>
      <c r="CM10" s="223"/>
      <c r="DI10" s="15" t="s">
        <v>21</v>
      </c>
      <c r="DK10" s="177" t="s">
        <v>235</v>
      </c>
      <c r="DL10" s="177"/>
      <c r="DM10" s="177"/>
      <c r="DN10" s="15" t="s">
        <v>21</v>
      </c>
      <c r="DQ10" s="177" t="s">
        <v>462</v>
      </c>
      <c r="DR10" s="177"/>
      <c r="DS10" s="177"/>
      <c r="DT10" s="177"/>
      <c r="DU10" s="177"/>
      <c r="DV10" s="177"/>
      <c r="DW10" s="177"/>
      <c r="DX10" s="177"/>
      <c r="DY10" s="177"/>
      <c r="DZ10" s="177"/>
      <c r="EA10" s="177"/>
      <c r="EB10" s="177"/>
      <c r="EC10" s="177"/>
      <c r="ED10" s="177"/>
      <c r="EE10" s="177"/>
      <c r="EF10" s="21">
        <v>20</v>
      </c>
      <c r="EG10" s="21"/>
      <c r="EH10" s="21"/>
      <c r="EI10" s="177" t="s">
        <v>378</v>
      </c>
      <c r="EJ10" s="177"/>
      <c r="EK10" s="177"/>
      <c r="EL10" s="15" t="s">
        <v>5</v>
      </c>
    </row>
    <row r="12" spans="96:99" s="16" customFormat="1" ht="11.25">
      <c r="CR12" s="50" t="s">
        <v>353</v>
      </c>
      <c r="CS12" s="308"/>
      <c r="CT12" s="308"/>
      <c r="CU12" s="308"/>
    </row>
    <row r="13" spans="51:152" s="16" customFormat="1" ht="12.75">
      <c r="AY13" s="285" t="s">
        <v>4</v>
      </c>
      <c r="AZ13" s="285"/>
      <c r="BA13" s="285"/>
      <c r="BB13" s="285"/>
      <c r="BC13" s="285"/>
      <c r="BD13" s="285"/>
      <c r="BE13" s="285"/>
      <c r="BF13" s="307" t="s">
        <v>378</v>
      </c>
      <c r="BG13" s="307"/>
      <c r="BH13" s="307"/>
      <c r="BI13" s="285" t="s">
        <v>24</v>
      </c>
      <c r="BJ13" s="285"/>
      <c r="BK13" s="285"/>
      <c r="BL13" s="285"/>
      <c r="BM13" s="285"/>
      <c r="BN13" s="285"/>
      <c r="BO13" s="285"/>
      <c r="BP13" s="285"/>
      <c r="BQ13" s="285"/>
      <c r="BR13" s="285"/>
      <c r="BS13" s="285"/>
      <c r="BT13" s="285"/>
      <c r="BU13" s="285"/>
      <c r="BV13" s="285"/>
      <c r="BW13" s="285"/>
      <c r="BX13" s="285"/>
      <c r="BY13" s="285"/>
      <c r="BZ13" s="285"/>
      <c r="CA13" s="285"/>
      <c r="CB13" s="285"/>
      <c r="CC13" s="285"/>
      <c r="CD13" s="285"/>
      <c r="CE13" s="307" t="s">
        <v>379</v>
      </c>
      <c r="CF13" s="307"/>
      <c r="CG13" s="307"/>
      <c r="CH13" s="285" t="s">
        <v>25</v>
      </c>
      <c r="CI13" s="285"/>
      <c r="CJ13" s="285"/>
      <c r="CK13" s="285"/>
      <c r="CL13" s="285"/>
      <c r="CM13" s="307" t="s">
        <v>380</v>
      </c>
      <c r="CN13" s="307"/>
      <c r="CO13" s="307"/>
      <c r="CP13" s="306" t="s">
        <v>354</v>
      </c>
      <c r="CQ13" s="306"/>
      <c r="CR13" s="306"/>
      <c r="CS13" s="306"/>
      <c r="CT13" s="306"/>
      <c r="CU13" s="306"/>
      <c r="CV13" s="306"/>
      <c r="CW13" s="306"/>
      <c r="CX13" s="306"/>
      <c r="EJ13" s="22" t="s">
        <v>23</v>
      </c>
      <c r="EK13" s="20"/>
      <c r="EL13" s="20"/>
      <c r="EM13" s="20"/>
      <c r="EN13" s="20"/>
      <c r="EO13" s="20"/>
      <c r="EP13" s="20"/>
      <c r="EQ13" s="20"/>
      <c r="ER13" s="20"/>
      <c r="ES13" s="20"/>
      <c r="ET13" s="20"/>
      <c r="EU13" s="20"/>
      <c r="EV13" s="20"/>
    </row>
    <row r="14" spans="140:152" ht="10.5" thickBot="1">
      <c r="EJ14" s="20"/>
      <c r="EK14" s="20"/>
      <c r="EL14" s="20"/>
      <c r="EM14" s="20"/>
      <c r="EN14" s="20"/>
      <c r="EO14" s="20"/>
      <c r="EP14" s="20"/>
      <c r="EQ14" s="20"/>
      <c r="ER14" s="20"/>
      <c r="ES14" s="20"/>
      <c r="ET14" s="20"/>
      <c r="EU14" s="20"/>
      <c r="EV14" s="20"/>
    </row>
    <row r="15" spans="59:152" ht="12.75" customHeight="1">
      <c r="BG15" s="286" t="s">
        <v>37</v>
      </c>
      <c r="BH15" s="286"/>
      <c r="BI15" s="286"/>
      <c r="BJ15" s="286"/>
      <c r="BK15" s="248" t="s">
        <v>461</v>
      </c>
      <c r="BL15" s="248"/>
      <c r="BM15" s="248"/>
      <c r="BN15" s="282" t="s">
        <v>21</v>
      </c>
      <c r="BO15" s="282"/>
      <c r="BQ15" s="248" t="s">
        <v>460</v>
      </c>
      <c r="BR15" s="248"/>
      <c r="BS15" s="248"/>
      <c r="BT15" s="248"/>
      <c r="BU15" s="248"/>
      <c r="BV15" s="248"/>
      <c r="BW15" s="248"/>
      <c r="BX15" s="248"/>
      <c r="BY15" s="248"/>
      <c r="BZ15" s="248"/>
      <c r="CA15" s="248"/>
      <c r="CB15" s="248"/>
      <c r="CC15" s="248"/>
      <c r="CD15" s="248"/>
      <c r="CE15" s="248"/>
      <c r="CF15" s="286">
        <v>20</v>
      </c>
      <c r="CG15" s="286"/>
      <c r="CH15" s="286"/>
      <c r="CI15" s="287" t="s">
        <v>378</v>
      </c>
      <c r="CJ15" s="287"/>
      <c r="CK15" s="287"/>
      <c r="CL15" s="1" t="s">
        <v>38</v>
      </c>
      <c r="EH15" s="51" t="s">
        <v>26</v>
      </c>
      <c r="EJ15" s="178" t="s">
        <v>475</v>
      </c>
      <c r="EK15" s="179"/>
      <c r="EL15" s="179"/>
      <c r="EM15" s="179"/>
      <c r="EN15" s="179"/>
      <c r="EO15" s="179"/>
      <c r="EP15" s="179"/>
      <c r="EQ15" s="179"/>
      <c r="ER15" s="179"/>
      <c r="ES15" s="179"/>
      <c r="ET15" s="179"/>
      <c r="EU15" s="179"/>
      <c r="EV15" s="180"/>
    </row>
    <row r="16" spans="1:152" ht="18" customHeight="1">
      <c r="A16" s="282" t="s">
        <v>29</v>
      </c>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EH16" s="51" t="s">
        <v>27</v>
      </c>
      <c r="EJ16" s="17"/>
      <c r="EK16" s="18"/>
      <c r="EL16" s="18"/>
      <c r="EM16" s="18"/>
      <c r="EN16" s="18"/>
      <c r="EO16" s="18"/>
      <c r="EP16" s="18"/>
      <c r="EQ16" s="18"/>
      <c r="ER16" s="18"/>
      <c r="ES16" s="18"/>
      <c r="ET16" s="18"/>
      <c r="EU16" s="18"/>
      <c r="EV16" s="19"/>
    </row>
    <row r="17" spans="1:152" ht="11.25" customHeight="1">
      <c r="A17" s="1" t="s">
        <v>30</v>
      </c>
      <c r="AE17" s="283" t="s">
        <v>381</v>
      </c>
      <c r="AF17" s="283"/>
      <c r="AG17" s="283"/>
      <c r="AH17" s="283"/>
      <c r="AI17" s="283"/>
      <c r="AJ17" s="283"/>
      <c r="AK17" s="283"/>
      <c r="AL17" s="283"/>
      <c r="AM17" s="283"/>
      <c r="AN17" s="283"/>
      <c r="AO17" s="283"/>
      <c r="AP17" s="283"/>
      <c r="AQ17" s="283"/>
      <c r="AR17" s="283"/>
      <c r="AS17" s="283"/>
      <c r="AT17" s="283"/>
      <c r="AU17" s="283"/>
      <c r="AV17" s="283"/>
      <c r="AW17" s="283"/>
      <c r="AX17" s="283"/>
      <c r="AY17" s="283"/>
      <c r="AZ17" s="283"/>
      <c r="BA17" s="283"/>
      <c r="BB17" s="283"/>
      <c r="BC17" s="283"/>
      <c r="BD17" s="283"/>
      <c r="BE17" s="283"/>
      <c r="BF17" s="283"/>
      <c r="BG17" s="283"/>
      <c r="BH17" s="283"/>
      <c r="BI17" s="283"/>
      <c r="BJ17" s="283"/>
      <c r="BK17" s="283"/>
      <c r="BL17" s="283"/>
      <c r="BM17" s="283"/>
      <c r="BN17" s="283"/>
      <c r="BO17" s="283"/>
      <c r="BP17" s="283"/>
      <c r="BQ17" s="283"/>
      <c r="BR17" s="283"/>
      <c r="BS17" s="283"/>
      <c r="BT17" s="283"/>
      <c r="BU17" s="283"/>
      <c r="BV17" s="283"/>
      <c r="BW17" s="283"/>
      <c r="BX17" s="283"/>
      <c r="BY17" s="283"/>
      <c r="BZ17" s="283"/>
      <c r="CA17" s="283"/>
      <c r="CB17" s="283"/>
      <c r="CC17" s="283"/>
      <c r="CD17" s="283"/>
      <c r="CE17" s="283"/>
      <c r="CF17" s="283"/>
      <c r="CG17" s="283"/>
      <c r="CH17" s="283"/>
      <c r="CI17" s="283"/>
      <c r="CJ17" s="283"/>
      <c r="CK17" s="283"/>
      <c r="CL17" s="283"/>
      <c r="CM17" s="283"/>
      <c r="CN17" s="283"/>
      <c r="CO17" s="283"/>
      <c r="CP17" s="283"/>
      <c r="CQ17" s="283"/>
      <c r="CR17" s="283"/>
      <c r="CS17" s="283"/>
      <c r="CT17" s="283"/>
      <c r="CU17" s="283"/>
      <c r="CV17" s="283"/>
      <c r="CW17" s="283"/>
      <c r="CX17" s="283"/>
      <c r="CY17" s="283"/>
      <c r="CZ17" s="283"/>
      <c r="DA17" s="283"/>
      <c r="DB17" s="283"/>
      <c r="DC17" s="283"/>
      <c r="DD17" s="283"/>
      <c r="DE17" s="283"/>
      <c r="DF17" s="283"/>
      <c r="DG17" s="283"/>
      <c r="DH17" s="283"/>
      <c r="DI17" s="283"/>
      <c r="DJ17" s="283"/>
      <c r="DK17" s="283"/>
      <c r="DL17" s="283"/>
      <c r="DM17" s="283"/>
      <c r="DN17" s="283"/>
      <c r="DO17" s="283"/>
      <c r="DP17" s="283"/>
      <c r="EH17" s="51" t="s">
        <v>28</v>
      </c>
      <c r="EJ17" s="187" t="s">
        <v>397</v>
      </c>
      <c r="EK17" s="188"/>
      <c r="EL17" s="188"/>
      <c r="EM17" s="188"/>
      <c r="EN17" s="188"/>
      <c r="EO17" s="188"/>
      <c r="EP17" s="188"/>
      <c r="EQ17" s="188"/>
      <c r="ER17" s="188"/>
      <c r="ES17" s="188"/>
      <c r="ET17" s="188"/>
      <c r="EU17" s="188"/>
      <c r="EV17" s="192"/>
    </row>
    <row r="18" spans="138:152" ht="9.75">
      <c r="EH18" s="51" t="s">
        <v>27</v>
      </c>
      <c r="EJ18" s="17"/>
      <c r="EK18" s="18"/>
      <c r="EL18" s="18"/>
      <c r="EM18" s="18"/>
      <c r="EN18" s="18"/>
      <c r="EO18" s="18"/>
      <c r="EP18" s="18"/>
      <c r="EQ18" s="18"/>
      <c r="ER18" s="18"/>
      <c r="ES18" s="18"/>
      <c r="ET18" s="18"/>
      <c r="EU18" s="18"/>
      <c r="EV18" s="19"/>
    </row>
    <row r="19" spans="138:152" ht="9.75">
      <c r="EH19" s="51" t="s">
        <v>31</v>
      </c>
      <c r="EJ19" s="187" t="s">
        <v>398</v>
      </c>
      <c r="EK19" s="188"/>
      <c r="EL19" s="188"/>
      <c r="EM19" s="188"/>
      <c r="EN19" s="188"/>
      <c r="EO19" s="188"/>
      <c r="EP19" s="188"/>
      <c r="EQ19" s="188"/>
      <c r="ER19" s="188"/>
      <c r="ES19" s="188"/>
      <c r="ET19" s="188"/>
      <c r="EU19" s="188"/>
      <c r="EV19" s="192"/>
    </row>
    <row r="20" spans="1:152" ht="24" customHeight="1" thickBot="1">
      <c r="A20" s="1" t="s">
        <v>35</v>
      </c>
      <c r="M20" s="284" t="s">
        <v>400</v>
      </c>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c r="BR20" s="284"/>
      <c r="BS20" s="284"/>
      <c r="BT20" s="284"/>
      <c r="BU20" s="284"/>
      <c r="BV20" s="284"/>
      <c r="BW20" s="284"/>
      <c r="BX20" s="284"/>
      <c r="BY20" s="284"/>
      <c r="BZ20" s="284"/>
      <c r="CA20" s="284"/>
      <c r="CB20" s="284"/>
      <c r="CC20" s="284"/>
      <c r="CD20" s="284"/>
      <c r="CE20" s="284"/>
      <c r="CF20" s="284"/>
      <c r="CG20" s="284"/>
      <c r="CH20" s="284"/>
      <c r="CI20" s="284"/>
      <c r="CJ20" s="284"/>
      <c r="CK20" s="284"/>
      <c r="CL20" s="284"/>
      <c r="CM20" s="284"/>
      <c r="CN20" s="284"/>
      <c r="CO20" s="284"/>
      <c r="CP20" s="284"/>
      <c r="CQ20" s="284"/>
      <c r="CR20" s="284"/>
      <c r="CS20" s="284"/>
      <c r="CT20" s="284"/>
      <c r="CU20" s="284"/>
      <c r="CV20" s="284"/>
      <c r="CW20" s="284"/>
      <c r="CX20" s="284"/>
      <c r="CY20" s="284"/>
      <c r="CZ20" s="284"/>
      <c r="DA20" s="284"/>
      <c r="DB20" s="284"/>
      <c r="DC20" s="284"/>
      <c r="DD20" s="284"/>
      <c r="DE20" s="284"/>
      <c r="DF20" s="284"/>
      <c r="DG20" s="284"/>
      <c r="DH20" s="284"/>
      <c r="DI20" s="284"/>
      <c r="DJ20" s="284"/>
      <c r="DK20" s="284"/>
      <c r="DL20" s="284"/>
      <c r="DM20" s="284"/>
      <c r="DN20" s="284"/>
      <c r="DO20" s="284"/>
      <c r="DP20" s="284"/>
      <c r="EH20" s="51" t="s">
        <v>32</v>
      </c>
      <c r="EJ20" s="170" t="s">
        <v>399</v>
      </c>
      <c r="EK20" s="171"/>
      <c r="EL20" s="171"/>
      <c r="EM20" s="171"/>
      <c r="EN20" s="171"/>
      <c r="EO20" s="171"/>
      <c r="EP20" s="171"/>
      <c r="EQ20" s="171"/>
      <c r="ER20" s="171"/>
      <c r="ES20" s="171"/>
      <c r="ET20" s="171"/>
      <c r="EU20" s="171"/>
      <c r="EV20" s="172"/>
    </row>
    <row r="21" spans="1:152" ht="18" customHeight="1" thickBot="1">
      <c r="A21" s="1" t="s">
        <v>36</v>
      </c>
      <c r="ED21" s="51" t="s">
        <v>33</v>
      </c>
      <c r="EF21" s="23" t="s">
        <v>34</v>
      </c>
      <c r="EJ21" s="173">
        <v>383</v>
      </c>
      <c r="EK21" s="174"/>
      <c r="EL21" s="174"/>
      <c r="EM21" s="174"/>
      <c r="EN21" s="174"/>
      <c r="EO21" s="174"/>
      <c r="EP21" s="174"/>
      <c r="EQ21" s="174"/>
      <c r="ER21" s="174"/>
      <c r="ES21" s="174"/>
      <c r="ET21" s="174"/>
      <c r="EU21" s="174"/>
      <c r="EV21" s="175"/>
    </row>
    <row r="23" spans="1:161" s="53" customFormat="1" ht="9.75">
      <c r="A23" s="315" t="s">
        <v>39</v>
      </c>
      <c r="B23" s="315"/>
      <c r="C23" s="315"/>
      <c r="D23" s="315"/>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c r="AS23" s="315"/>
      <c r="AT23" s="315"/>
      <c r="AU23" s="315"/>
      <c r="AV23" s="315"/>
      <c r="AW23" s="315"/>
      <c r="AX23" s="315"/>
      <c r="AY23" s="315"/>
      <c r="AZ23" s="315"/>
      <c r="BA23" s="315"/>
      <c r="BB23" s="315"/>
      <c r="BC23" s="315"/>
      <c r="BD23" s="315"/>
      <c r="BE23" s="315"/>
      <c r="BF23" s="315"/>
      <c r="BG23" s="315"/>
      <c r="BH23" s="315"/>
      <c r="BI23" s="315"/>
      <c r="BJ23" s="315"/>
      <c r="BK23" s="315"/>
      <c r="BL23" s="315"/>
      <c r="BM23" s="315"/>
      <c r="BN23" s="315"/>
      <c r="BO23" s="315"/>
      <c r="BP23" s="315"/>
      <c r="BQ23" s="315"/>
      <c r="BR23" s="315"/>
      <c r="BS23" s="315"/>
      <c r="BT23" s="315"/>
      <c r="BU23" s="315"/>
      <c r="BV23" s="315"/>
      <c r="BW23" s="315"/>
      <c r="BX23" s="315"/>
      <c r="BY23" s="315"/>
      <c r="BZ23" s="315"/>
      <c r="CA23" s="315"/>
      <c r="CB23" s="315"/>
      <c r="CC23" s="315"/>
      <c r="CD23" s="315"/>
      <c r="CE23" s="315"/>
      <c r="CF23" s="315"/>
      <c r="CG23" s="315"/>
      <c r="CH23" s="315"/>
      <c r="CI23" s="315"/>
      <c r="CJ23" s="315"/>
      <c r="CK23" s="315"/>
      <c r="CL23" s="315"/>
      <c r="CM23" s="315"/>
      <c r="CN23" s="315"/>
      <c r="CO23" s="315"/>
      <c r="CP23" s="315"/>
      <c r="CQ23" s="315"/>
      <c r="CR23" s="315"/>
      <c r="CS23" s="315"/>
      <c r="CT23" s="315"/>
      <c r="CU23" s="315"/>
      <c r="CV23" s="315"/>
      <c r="CW23" s="315"/>
      <c r="CX23" s="315"/>
      <c r="CY23" s="315"/>
      <c r="CZ23" s="315"/>
      <c r="DA23" s="315"/>
      <c r="DB23" s="315"/>
      <c r="DC23" s="315"/>
      <c r="DD23" s="315"/>
      <c r="DE23" s="315"/>
      <c r="DF23" s="315"/>
      <c r="DG23" s="315"/>
      <c r="DH23" s="315"/>
      <c r="DI23" s="315"/>
      <c r="DJ23" s="315"/>
      <c r="DK23" s="315"/>
      <c r="DL23" s="315"/>
      <c r="DM23" s="315"/>
      <c r="DN23" s="315"/>
      <c r="DO23" s="315"/>
      <c r="DP23" s="315"/>
      <c r="DQ23" s="315"/>
      <c r="DR23" s="315"/>
      <c r="DS23" s="315"/>
      <c r="DT23" s="315"/>
      <c r="DU23" s="315"/>
      <c r="DV23" s="315"/>
      <c r="DW23" s="315"/>
      <c r="DX23" s="315"/>
      <c r="DY23" s="315"/>
      <c r="DZ23" s="315"/>
      <c r="EA23" s="315"/>
      <c r="EB23" s="315"/>
      <c r="EC23" s="315"/>
      <c r="ED23" s="315"/>
      <c r="EE23" s="315"/>
      <c r="EF23" s="315"/>
      <c r="EG23" s="315"/>
      <c r="EH23" s="315"/>
      <c r="EI23" s="315"/>
      <c r="EJ23" s="315"/>
      <c r="EK23" s="315"/>
      <c r="EL23" s="315"/>
      <c r="EM23" s="315"/>
      <c r="EN23" s="315"/>
      <c r="EO23" s="315"/>
      <c r="EP23" s="315"/>
      <c r="EQ23" s="315"/>
      <c r="ER23" s="315"/>
      <c r="ES23" s="315"/>
      <c r="ET23" s="315"/>
      <c r="EU23" s="315"/>
      <c r="EV23" s="315"/>
      <c r="EW23" s="315"/>
      <c r="EX23" s="315"/>
      <c r="EY23" s="315"/>
      <c r="EZ23" s="315"/>
      <c r="FA23" s="315"/>
      <c r="FB23" s="315"/>
      <c r="FC23" s="315"/>
      <c r="FD23" s="315"/>
      <c r="FE23" s="315"/>
    </row>
    <row r="24" ht="12.75">
      <c r="EL24" s="35" t="s">
        <v>248</v>
      </c>
    </row>
    <row r="25" spans="1:148" ht="9.75">
      <c r="A25" s="320" t="s">
        <v>0</v>
      </c>
      <c r="B25" s="320"/>
      <c r="C25" s="320"/>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0"/>
      <c r="BB25" s="320"/>
      <c r="BC25" s="320"/>
      <c r="BD25" s="320"/>
      <c r="BE25" s="320"/>
      <c r="BF25" s="320"/>
      <c r="BG25" s="320"/>
      <c r="BH25" s="320"/>
      <c r="BI25" s="320"/>
      <c r="BJ25" s="320"/>
      <c r="BK25" s="320"/>
      <c r="BL25" s="320"/>
      <c r="BM25" s="320"/>
      <c r="BN25" s="320"/>
      <c r="BO25" s="320"/>
      <c r="BP25" s="320"/>
      <c r="BQ25" s="320"/>
      <c r="BR25" s="320"/>
      <c r="BS25" s="320"/>
      <c r="BT25" s="320"/>
      <c r="BU25" s="320"/>
      <c r="BV25" s="320"/>
      <c r="BW25" s="321"/>
      <c r="BX25" s="288" t="s">
        <v>1</v>
      </c>
      <c r="BY25" s="289"/>
      <c r="BZ25" s="289"/>
      <c r="CA25" s="289"/>
      <c r="CB25" s="289"/>
      <c r="CC25" s="289"/>
      <c r="CD25" s="289"/>
      <c r="CE25" s="290"/>
      <c r="CF25" s="288" t="s">
        <v>2</v>
      </c>
      <c r="CG25" s="289"/>
      <c r="CH25" s="289"/>
      <c r="CI25" s="289"/>
      <c r="CJ25" s="289"/>
      <c r="CK25" s="289"/>
      <c r="CL25" s="289"/>
      <c r="CM25" s="289"/>
      <c r="CN25" s="289"/>
      <c r="CO25" s="289"/>
      <c r="CP25" s="289"/>
      <c r="CQ25" s="289"/>
      <c r="CR25" s="290"/>
      <c r="CS25" s="288" t="s">
        <v>3</v>
      </c>
      <c r="CT25" s="289"/>
      <c r="CU25" s="289"/>
      <c r="CV25" s="289"/>
      <c r="CW25" s="289"/>
      <c r="CX25" s="289"/>
      <c r="CY25" s="289"/>
      <c r="CZ25" s="289"/>
      <c r="DA25" s="289"/>
      <c r="DB25" s="289"/>
      <c r="DC25" s="289"/>
      <c r="DD25" s="289"/>
      <c r="DE25" s="290"/>
      <c r="DF25" s="300" t="s">
        <v>9</v>
      </c>
      <c r="DG25" s="301"/>
      <c r="DH25" s="301"/>
      <c r="DI25" s="301"/>
      <c r="DJ25" s="301"/>
      <c r="DK25" s="301"/>
      <c r="DL25" s="301"/>
      <c r="DM25" s="301"/>
      <c r="DN25" s="301"/>
      <c r="DO25" s="301"/>
      <c r="DP25" s="301"/>
      <c r="DQ25" s="301"/>
      <c r="DR25" s="301"/>
      <c r="DS25" s="301"/>
      <c r="DT25" s="301"/>
      <c r="DU25" s="301"/>
      <c r="DV25" s="301"/>
      <c r="DW25" s="301"/>
      <c r="DX25" s="301"/>
      <c r="DY25" s="301"/>
      <c r="DZ25" s="301"/>
      <c r="EA25" s="301"/>
      <c r="EB25" s="301"/>
      <c r="EC25" s="301"/>
      <c r="ED25" s="301"/>
      <c r="EE25" s="301"/>
      <c r="EF25" s="301"/>
      <c r="EG25" s="301"/>
      <c r="EH25" s="301"/>
      <c r="EI25" s="301"/>
      <c r="EJ25" s="301"/>
      <c r="EK25" s="301"/>
      <c r="EL25" s="301"/>
      <c r="EM25" s="301"/>
      <c r="EN25" s="301"/>
      <c r="EO25" s="301"/>
      <c r="EP25" s="301"/>
      <c r="EQ25" s="301"/>
      <c r="ER25" s="302"/>
    </row>
    <row r="26" spans="1:148" ht="11.25" customHeight="1">
      <c r="A26" s="322"/>
      <c r="B26" s="322"/>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3"/>
      <c r="BX26" s="291"/>
      <c r="BY26" s="292"/>
      <c r="BZ26" s="292"/>
      <c r="CA26" s="292"/>
      <c r="CB26" s="292"/>
      <c r="CC26" s="292"/>
      <c r="CD26" s="292"/>
      <c r="CE26" s="293"/>
      <c r="CF26" s="291"/>
      <c r="CG26" s="292"/>
      <c r="CH26" s="292"/>
      <c r="CI26" s="292"/>
      <c r="CJ26" s="292"/>
      <c r="CK26" s="292"/>
      <c r="CL26" s="292"/>
      <c r="CM26" s="292"/>
      <c r="CN26" s="292"/>
      <c r="CO26" s="292"/>
      <c r="CP26" s="292"/>
      <c r="CQ26" s="292"/>
      <c r="CR26" s="293"/>
      <c r="CS26" s="291"/>
      <c r="CT26" s="292"/>
      <c r="CU26" s="292"/>
      <c r="CV26" s="292"/>
      <c r="CW26" s="292"/>
      <c r="CX26" s="292"/>
      <c r="CY26" s="292"/>
      <c r="CZ26" s="292"/>
      <c r="DA26" s="292"/>
      <c r="DB26" s="292"/>
      <c r="DC26" s="292"/>
      <c r="DD26" s="292"/>
      <c r="DE26" s="293"/>
      <c r="DF26" s="313" t="s">
        <v>4</v>
      </c>
      <c r="DG26" s="314"/>
      <c r="DH26" s="314"/>
      <c r="DI26" s="314"/>
      <c r="DJ26" s="314"/>
      <c r="DK26" s="314"/>
      <c r="DL26" s="309" t="s">
        <v>378</v>
      </c>
      <c r="DM26" s="309"/>
      <c r="DN26" s="309"/>
      <c r="DO26" s="316" t="s">
        <v>5</v>
      </c>
      <c r="DP26" s="316"/>
      <c r="DQ26" s="316"/>
      <c r="DR26" s="317"/>
      <c r="DS26" s="313" t="s">
        <v>4</v>
      </c>
      <c r="DT26" s="314"/>
      <c r="DU26" s="314"/>
      <c r="DV26" s="314"/>
      <c r="DW26" s="314"/>
      <c r="DX26" s="314"/>
      <c r="DY26" s="309" t="s">
        <v>379</v>
      </c>
      <c r="DZ26" s="309"/>
      <c r="EA26" s="309"/>
      <c r="EB26" s="316" t="s">
        <v>5</v>
      </c>
      <c r="EC26" s="316"/>
      <c r="ED26" s="316"/>
      <c r="EE26" s="317"/>
      <c r="EF26" s="313" t="s">
        <v>4</v>
      </c>
      <c r="EG26" s="314"/>
      <c r="EH26" s="314"/>
      <c r="EI26" s="314"/>
      <c r="EJ26" s="314"/>
      <c r="EK26" s="314"/>
      <c r="EL26" s="309" t="s">
        <v>380</v>
      </c>
      <c r="EM26" s="309"/>
      <c r="EN26" s="309"/>
      <c r="EO26" s="316" t="s">
        <v>5</v>
      </c>
      <c r="EP26" s="316"/>
      <c r="EQ26" s="316"/>
      <c r="ER26" s="317"/>
    </row>
    <row r="27" spans="1:148" ht="39" customHeight="1">
      <c r="A27" s="324"/>
      <c r="B27" s="324"/>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4"/>
      <c r="AV27" s="324"/>
      <c r="AW27" s="324"/>
      <c r="AX27" s="324"/>
      <c r="AY27" s="324"/>
      <c r="AZ27" s="324"/>
      <c r="BA27" s="324"/>
      <c r="BB27" s="324"/>
      <c r="BC27" s="324"/>
      <c r="BD27" s="324"/>
      <c r="BE27" s="324"/>
      <c r="BF27" s="324"/>
      <c r="BG27" s="324"/>
      <c r="BH27" s="324"/>
      <c r="BI27" s="324"/>
      <c r="BJ27" s="324"/>
      <c r="BK27" s="324"/>
      <c r="BL27" s="324"/>
      <c r="BM27" s="324"/>
      <c r="BN27" s="324"/>
      <c r="BO27" s="324"/>
      <c r="BP27" s="324"/>
      <c r="BQ27" s="324"/>
      <c r="BR27" s="324"/>
      <c r="BS27" s="324"/>
      <c r="BT27" s="324"/>
      <c r="BU27" s="324"/>
      <c r="BV27" s="324"/>
      <c r="BW27" s="325"/>
      <c r="BX27" s="294"/>
      <c r="BY27" s="295"/>
      <c r="BZ27" s="295"/>
      <c r="CA27" s="295"/>
      <c r="CB27" s="295"/>
      <c r="CC27" s="295"/>
      <c r="CD27" s="295"/>
      <c r="CE27" s="296"/>
      <c r="CF27" s="294"/>
      <c r="CG27" s="295"/>
      <c r="CH27" s="295"/>
      <c r="CI27" s="295"/>
      <c r="CJ27" s="295"/>
      <c r="CK27" s="295"/>
      <c r="CL27" s="295"/>
      <c r="CM27" s="295"/>
      <c r="CN27" s="295"/>
      <c r="CO27" s="295"/>
      <c r="CP27" s="295"/>
      <c r="CQ27" s="295"/>
      <c r="CR27" s="296"/>
      <c r="CS27" s="294"/>
      <c r="CT27" s="295"/>
      <c r="CU27" s="295"/>
      <c r="CV27" s="295"/>
      <c r="CW27" s="295"/>
      <c r="CX27" s="295"/>
      <c r="CY27" s="295"/>
      <c r="CZ27" s="295"/>
      <c r="DA27" s="295"/>
      <c r="DB27" s="295"/>
      <c r="DC27" s="295"/>
      <c r="DD27" s="295"/>
      <c r="DE27" s="296"/>
      <c r="DF27" s="303" t="s">
        <v>6</v>
      </c>
      <c r="DG27" s="304"/>
      <c r="DH27" s="304"/>
      <c r="DI27" s="304"/>
      <c r="DJ27" s="304"/>
      <c r="DK27" s="304"/>
      <c r="DL27" s="304"/>
      <c r="DM27" s="304"/>
      <c r="DN27" s="304"/>
      <c r="DO27" s="304"/>
      <c r="DP27" s="304"/>
      <c r="DQ27" s="304"/>
      <c r="DR27" s="305"/>
      <c r="DS27" s="303" t="s">
        <v>7</v>
      </c>
      <c r="DT27" s="304"/>
      <c r="DU27" s="304"/>
      <c r="DV27" s="304"/>
      <c r="DW27" s="304"/>
      <c r="DX27" s="304"/>
      <c r="DY27" s="304"/>
      <c r="DZ27" s="304"/>
      <c r="EA27" s="304"/>
      <c r="EB27" s="304"/>
      <c r="EC27" s="304"/>
      <c r="ED27" s="304"/>
      <c r="EE27" s="305"/>
      <c r="EF27" s="303" t="s">
        <v>8</v>
      </c>
      <c r="EG27" s="304"/>
      <c r="EH27" s="304"/>
      <c r="EI27" s="304"/>
      <c r="EJ27" s="304"/>
      <c r="EK27" s="304"/>
      <c r="EL27" s="304"/>
      <c r="EM27" s="304"/>
      <c r="EN27" s="304"/>
      <c r="EO27" s="304"/>
      <c r="EP27" s="304"/>
      <c r="EQ27" s="304"/>
      <c r="ER27" s="305"/>
    </row>
    <row r="28" spans="1:148" ht="10.5" thickBot="1">
      <c r="A28" s="318" t="s">
        <v>10</v>
      </c>
      <c r="B28" s="318"/>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8"/>
      <c r="AZ28" s="318"/>
      <c r="BA28" s="318"/>
      <c r="BB28" s="318"/>
      <c r="BC28" s="318"/>
      <c r="BD28" s="318"/>
      <c r="BE28" s="318"/>
      <c r="BF28" s="318"/>
      <c r="BG28" s="318"/>
      <c r="BH28" s="318"/>
      <c r="BI28" s="318"/>
      <c r="BJ28" s="318"/>
      <c r="BK28" s="318"/>
      <c r="BL28" s="318"/>
      <c r="BM28" s="318"/>
      <c r="BN28" s="318"/>
      <c r="BO28" s="318"/>
      <c r="BP28" s="318"/>
      <c r="BQ28" s="318"/>
      <c r="BR28" s="318"/>
      <c r="BS28" s="318"/>
      <c r="BT28" s="318"/>
      <c r="BU28" s="318"/>
      <c r="BV28" s="318"/>
      <c r="BW28" s="319"/>
      <c r="BX28" s="310" t="s">
        <v>11</v>
      </c>
      <c r="BY28" s="311"/>
      <c r="BZ28" s="311"/>
      <c r="CA28" s="311"/>
      <c r="CB28" s="311"/>
      <c r="CC28" s="311"/>
      <c r="CD28" s="311"/>
      <c r="CE28" s="312"/>
      <c r="CF28" s="310" t="s">
        <v>12</v>
      </c>
      <c r="CG28" s="311"/>
      <c r="CH28" s="311"/>
      <c r="CI28" s="311"/>
      <c r="CJ28" s="311"/>
      <c r="CK28" s="311"/>
      <c r="CL28" s="311"/>
      <c r="CM28" s="311"/>
      <c r="CN28" s="311"/>
      <c r="CO28" s="311"/>
      <c r="CP28" s="311"/>
      <c r="CQ28" s="311"/>
      <c r="CR28" s="312"/>
      <c r="CS28" s="310" t="s">
        <v>13</v>
      </c>
      <c r="CT28" s="311"/>
      <c r="CU28" s="311"/>
      <c r="CV28" s="311"/>
      <c r="CW28" s="311"/>
      <c r="CX28" s="311"/>
      <c r="CY28" s="311"/>
      <c r="CZ28" s="311"/>
      <c r="DA28" s="311"/>
      <c r="DB28" s="311"/>
      <c r="DC28" s="311"/>
      <c r="DD28" s="311"/>
      <c r="DE28" s="312"/>
      <c r="DF28" s="310" t="s">
        <v>14</v>
      </c>
      <c r="DG28" s="311"/>
      <c r="DH28" s="311"/>
      <c r="DI28" s="311"/>
      <c r="DJ28" s="311"/>
      <c r="DK28" s="311"/>
      <c r="DL28" s="311"/>
      <c r="DM28" s="311"/>
      <c r="DN28" s="311"/>
      <c r="DO28" s="311"/>
      <c r="DP28" s="311"/>
      <c r="DQ28" s="311"/>
      <c r="DR28" s="312"/>
      <c r="DS28" s="310" t="s">
        <v>15</v>
      </c>
      <c r="DT28" s="311"/>
      <c r="DU28" s="311"/>
      <c r="DV28" s="311"/>
      <c r="DW28" s="311"/>
      <c r="DX28" s="311"/>
      <c r="DY28" s="311"/>
      <c r="DZ28" s="311"/>
      <c r="EA28" s="311"/>
      <c r="EB28" s="311"/>
      <c r="EC28" s="311"/>
      <c r="ED28" s="311"/>
      <c r="EE28" s="312"/>
      <c r="EF28" s="310" t="s">
        <v>16</v>
      </c>
      <c r="EG28" s="311"/>
      <c r="EH28" s="311"/>
      <c r="EI28" s="311"/>
      <c r="EJ28" s="311"/>
      <c r="EK28" s="311"/>
      <c r="EL28" s="311"/>
      <c r="EM28" s="311"/>
      <c r="EN28" s="311"/>
      <c r="EO28" s="311"/>
      <c r="EP28" s="311"/>
      <c r="EQ28" s="311"/>
      <c r="ER28" s="312"/>
    </row>
    <row r="29" spans="1:148" ht="12.75" customHeight="1">
      <c r="A29" s="278" t="s">
        <v>40</v>
      </c>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8"/>
      <c r="BG29" s="278"/>
      <c r="BH29" s="278"/>
      <c r="BI29" s="278"/>
      <c r="BJ29" s="278"/>
      <c r="BK29" s="278"/>
      <c r="BL29" s="278"/>
      <c r="BM29" s="278"/>
      <c r="BN29" s="278"/>
      <c r="BO29" s="278"/>
      <c r="BP29" s="278"/>
      <c r="BQ29" s="278"/>
      <c r="BR29" s="278"/>
      <c r="BS29" s="278"/>
      <c r="BT29" s="278"/>
      <c r="BU29" s="278"/>
      <c r="BV29" s="278"/>
      <c r="BW29" s="278"/>
      <c r="BX29" s="178" t="s">
        <v>41</v>
      </c>
      <c r="BY29" s="179"/>
      <c r="BZ29" s="179"/>
      <c r="CA29" s="179"/>
      <c r="CB29" s="179"/>
      <c r="CC29" s="179"/>
      <c r="CD29" s="179"/>
      <c r="CE29" s="259"/>
      <c r="CF29" s="260" t="s">
        <v>42</v>
      </c>
      <c r="CG29" s="179"/>
      <c r="CH29" s="179"/>
      <c r="CI29" s="179"/>
      <c r="CJ29" s="179"/>
      <c r="CK29" s="179"/>
      <c r="CL29" s="179"/>
      <c r="CM29" s="179"/>
      <c r="CN29" s="179"/>
      <c r="CO29" s="179"/>
      <c r="CP29" s="179"/>
      <c r="CQ29" s="179"/>
      <c r="CR29" s="259"/>
      <c r="CS29" s="260" t="s">
        <v>42</v>
      </c>
      <c r="CT29" s="179"/>
      <c r="CU29" s="179"/>
      <c r="CV29" s="179"/>
      <c r="CW29" s="179"/>
      <c r="CX29" s="179"/>
      <c r="CY29" s="179"/>
      <c r="CZ29" s="179"/>
      <c r="DA29" s="179"/>
      <c r="DB29" s="179"/>
      <c r="DC29" s="179"/>
      <c r="DD29" s="179"/>
      <c r="DE29" s="259"/>
      <c r="DF29" s="254">
        <v>886133.94</v>
      </c>
      <c r="DG29" s="255"/>
      <c r="DH29" s="255"/>
      <c r="DI29" s="255"/>
      <c r="DJ29" s="255"/>
      <c r="DK29" s="255"/>
      <c r="DL29" s="255"/>
      <c r="DM29" s="255"/>
      <c r="DN29" s="255"/>
      <c r="DO29" s="255"/>
      <c r="DP29" s="255"/>
      <c r="DQ29" s="255"/>
      <c r="DR29" s="256"/>
      <c r="DS29" s="297">
        <v>0</v>
      </c>
      <c r="DT29" s="298"/>
      <c r="DU29" s="298"/>
      <c r="DV29" s="298"/>
      <c r="DW29" s="298"/>
      <c r="DX29" s="298"/>
      <c r="DY29" s="298"/>
      <c r="DZ29" s="298"/>
      <c r="EA29" s="298"/>
      <c r="EB29" s="298"/>
      <c r="EC29" s="298"/>
      <c r="ED29" s="298"/>
      <c r="EE29" s="299"/>
      <c r="EF29" s="297">
        <v>0</v>
      </c>
      <c r="EG29" s="298"/>
      <c r="EH29" s="298"/>
      <c r="EI29" s="298"/>
      <c r="EJ29" s="298"/>
      <c r="EK29" s="298"/>
      <c r="EL29" s="298"/>
      <c r="EM29" s="298"/>
      <c r="EN29" s="298"/>
      <c r="EO29" s="298"/>
      <c r="EP29" s="298"/>
      <c r="EQ29" s="298"/>
      <c r="ER29" s="299"/>
    </row>
    <row r="30" spans="1:148" ht="12.75" customHeight="1">
      <c r="A30" s="278" t="s">
        <v>43</v>
      </c>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8"/>
      <c r="AZ30" s="278"/>
      <c r="BA30" s="278"/>
      <c r="BB30" s="278"/>
      <c r="BC30" s="278"/>
      <c r="BD30" s="278"/>
      <c r="BE30" s="278"/>
      <c r="BF30" s="278"/>
      <c r="BG30" s="278"/>
      <c r="BH30" s="278"/>
      <c r="BI30" s="278"/>
      <c r="BJ30" s="278"/>
      <c r="BK30" s="278"/>
      <c r="BL30" s="278"/>
      <c r="BM30" s="278"/>
      <c r="BN30" s="278"/>
      <c r="BO30" s="278"/>
      <c r="BP30" s="278"/>
      <c r="BQ30" s="278"/>
      <c r="BR30" s="278"/>
      <c r="BS30" s="278"/>
      <c r="BT30" s="278"/>
      <c r="BU30" s="278"/>
      <c r="BV30" s="278"/>
      <c r="BW30" s="278"/>
      <c r="BX30" s="187" t="s">
        <v>44</v>
      </c>
      <c r="BY30" s="188"/>
      <c r="BZ30" s="188"/>
      <c r="CA30" s="188"/>
      <c r="CB30" s="188"/>
      <c r="CC30" s="188"/>
      <c r="CD30" s="188"/>
      <c r="CE30" s="189"/>
      <c r="CF30" s="191" t="s">
        <v>42</v>
      </c>
      <c r="CG30" s="188"/>
      <c r="CH30" s="188"/>
      <c r="CI30" s="188"/>
      <c r="CJ30" s="188"/>
      <c r="CK30" s="188"/>
      <c r="CL30" s="188"/>
      <c r="CM30" s="188"/>
      <c r="CN30" s="188"/>
      <c r="CO30" s="188"/>
      <c r="CP30" s="188"/>
      <c r="CQ30" s="188"/>
      <c r="CR30" s="189"/>
      <c r="CS30" s="191" t="s">
        <v>42</v>
      </c>
      <c r="CT30" s="188"/>
      <c r="CU30" s="188"/>
      <c r="CV30" s="188"/>
      <c r="CW30" s="188"/>
      <c r="CX30" s="188"/>
      <c r="CY30" s="188"/>
      <c r="CZ30" s="188"/>
      <c r="DA30" s="188"/>
      <c r="DB30" s="188"/>
      <c r="DC30" s="188"/>
      <c r="DD30" s="188"/>
      <c r="DE30" s="189"/>
      <c r="DF30" s="193">
        <v>0</v>
      </c>
      <c r="DG30" s="194"/>
      <c r="DH30" s="194"/>
      <c r="DI30" s="194"/>
      <c r="DJ30" s="194"/>
      <c r="DK30" s="194"/>
      <c r="DL30" s="194"/>
      <c r="DM30" s="194"/>
      <c r="DN30" s="194"/>
      <c r="DO30" s="194"/>
      <c r="DP30" s="194"/>
      <c r="DQ30" s="194"/>
      <c r="DR30" s="195"/>
      <c r="DS30" s="193">
        <v>0</v>
      </c>
      <c r="DT30" s="194"/>
      <c r="DU30" s="194"/>
      <c r="DV30" s="194"/>
      <c r="DW30" s="194"/>
      <c r="DX30" s="194"/>
      <c r="DY30" s="194"/>
      <c r="DZ30" s="194"/>
      <c r="EA30" s="194"/>
      <c r="EB30" s="194"/>
      <c r="EC30" s="194"/>
      <c r="ED30" s="194"/>
      <c r="EE30" s="195"/>
      <c r="EF30" s="193">
        <v>0</v>
      </c>
      <c r="EG30" s="194"/>
      <c r="EH30" s="194"/>
      <c r="EI30" s="194"/>
      <c r="EJ30" s="194"/>
      <c r="EK30" s="194"/>
      <c r="EL30" s="194"/>
      <c r="EM30" s="194"/>
      <c r="EN30" s="194"/>
      <c r="EO30" s="194"/>
      <c r="EP30" s="194"/>
      <c r="EQ30" s="194"/>
      <c r="ER30" s="195"/>
    </row>
    <row r="31" spans="1:148" ht="9.75">
      <c r="A31" s="236" t="s">
        <v>45</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7" t="s">
        <v>46</v>
      </c>
      <c r="BY31" s="238"/>
      <c r="BZ31" s="238"/>
      <c r="CA31" s="238"/>
      <c r="CB31" s="238"/>
      <c r="CC31" s="238"/>
      <c r="CD31" s="238"/>
      <c r="CE31" s="239"/>
      <c r="CF31" s="240"/>
      <c r="CG31" s="238"/>
      <c r="CH31" s="238"/>
      <c r="CI31" s="238"/>
      <c r="CJ31" s="238"/>
      <c r="CK31" s="238"/>
      <c r="CL31" s="238"/>
      <c r="CM31" s="238"/>
      <c r="CN31" s="238"/>
      <c r="CO31" s="238"/>
      <c r="CP31" s="238"/>
      <c r="CQ31" s="238"/>
      <c r="CR31" s="239"/>
      <c r="CS31" s="191"/>
      <c r="CT31" s="188"/>
      <c r="CU31" s="188"/>
      <c r="CV31" s="188"/>
      <c r="CW31" s="188"/>
      <c r="CX31" s="188"/>
      <c r="CY31" s="188"/>
      <c r="CZ31" s="188"/>
      <c r="DA31" s="188"/>
      <c r="DB31" s="188"/>
      <c r="DC31" s="188"/>
      <c r="DD31" s="188"/>
      <c r="DE31" s="189"/>
      <c r="DF31" s="181">
        <f>DF32+DF37+DF44+DF51+DF59+DF63</f>
        <v>71845331.05999999</v>
      </c>
      <c r="DG31" s="182"/>
      <c r="DH31" s="182"/>
      <c r="DI31" s="182"/>
      <c r="DJ31" s="182"/>
      <c r="DK31" s="182"/>
      <c r="DL31" s="182"/>
      <c r="DM31" s="182"/>
      <c r="DN31" s="182"/>
      <c r="DO31" s="182"/>
      <c r="DP31" s="182"/>
      <c r="DQ31" s="182"/>
      <c r="DR31" s="183"/>
      <c r="DS31" s="181">
        <f>DS32+DS37+DS44+DS51+DS59</f>
        <v>75731168.6</v>
      </c>
      <c r="DT31" s="182"/>
      <c r="DU31" s="182"/>
      <c r="DV31" s="182"/>
      <c r="DW31" s="182"/>
      <c r="DX31" s="182"/>
      <c r="DY31" s="182"/>
      <c r="DZ31" s="182"/>
      <c r="EA31" s="182"/>
      <c r="EB31" s="182"/>
      <c r="EC31" s="182"/>
      <c r="ED31" s="182"/>
      <c r="EE31" s="183"/>
      <c r="EF31" s="181">
        <f>EF32+EF37+EF44+EF51+EF59</f>
        <v>78539268.6</v>
      </c>
      <c r="EG31" s="182"/>
      <c r="EH31" s="182"/>
      <c r="EI31" s="182"/>
      <c r="EJ31" s="182"/>
      <c r="EK31" s="182"/>
      <c r="EL31" s="182"/>
      <c r="EM31" s="182"/>
      <c r="EN31" s="182"/>
      <c r="EO31" s="182"/>
      <c r="EP31" s="182"/>
      <c r="EQ31" s="182"/>
      <c r="ER31" s="183"/>
    </row>
    <row r="32" spans="1:148" ht="22.5" customHeight="1">
      <c r="A32" s="262" t="s">
        <v>47</v>
      </c>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187" t="s">
        <v>48</v>
      </c>
      <c r="BY32" s="188"/>
      <c r="BZ32" s="188"/>
      <c r="CA32" s="188"/>
      <c r="CB32" s="188"/>
      <c r="CC32" s="188"/>
      <c r="CD32" s="188"/>
      <c r="CE32" s="189"/>
      <c r="CF32" s="191" t="s">
        <v>49</v>
      </c>
      <c r="CG32" s="188"/>
      <c r="CH32" s="188"/>
      <c r="CI32" s="188"/>
      <c r="CJ32" s="188"/>
      <c r="CK32" s="188"/>
      <c r="CL32" s="188"/>
      <c r="CM32" s="188"/>
      <c r="CN32" s="188"/>
      <c r="CO32" s="188"/>
      <c r="CP32" s="188"/>
      <c r="CQ32" s="188"/>
      <c r="CR32" s="189"/>
      <c r="CS32" s="191"/>
      <c r="CT32" s="188"/>
      <c r="CU32" s="188"/>
      <c r="CV32" s="188"/>
      <c r="CW32" s="188"/>
      <c r="CX32" s="188"/>
      <c r="CY32" s="188"/>
      <c r="CZ32" s="188"/>
      <c r="DA32" s="188"/>
      <c r="DB32" s="188"/>
      <c r="DC32" s="188"/>
      <c r="DD32" s="188"/>
      <c r="DE32" s="189"/>
      <c r="DF32" s="181">
        <f>DF34+DF35</f>
        <v>0</v>
      </c>
      <c r="DG32" s="182"/>
      <c r="DH32" s="182"/>
      <c r="DI32" s="182"/>
      <c r="DJ32" s="182"/>
      <c r="DK32" s="182"/>
      <c r="DL32" s="182"/>
      <c r="DM32" s="182"/>
      <c r="DN32" s="182"/>
      <c r="DO32" s="182"/>
      <c r="DP32" s="182"/>
      <c r="DQ32" s="182"/>
      <c r="DR32" s="183"/>
      <c r="DS32" s="181">
        <f>DS34+DS35</f>
        <v>0</v>
      </c>
      <c r="DT32" s="182"/>
      <c r="DU32" s="182"/>
      <c r="DV32" s="182"/>
      <c r="DW32" s="182"/>
      <c r="DX32" s="182"/>
      <c r="DY32" s="182"/>
      <c r="DZ32" s="182"/>
      <c r="EA32" s="182"/>
      <c r="EB32" s="182"/>
      <c r="EC32" s="182"/>
      <c r="ED32" s="182"/>
      <c r="EE32" s="183"/>
      <c r="EF32" s="181">
        <f>EF34+EF35</f>
        <v>0</v>
      </c>
      <c r="EG32" s="182"/>
      <c r="EH32" s="182"/>
      <c r="EI32" s="182"/>
      <c r="EJ32" s="182"/>
      <c r="EK32" s="182"/>
      <c r="EL32" s="182"/>
      <c r="EM32" s="182"/>
      <c r="EN32" s="182"/>
      <c r="EO32" s="182"/>
      <c r="EP32" s="182"/>
      <c r="EQ32" s="182"/>
      <c r="ER32" s="183"/>
    </row>
    <row r="33" spans="1:148" ht="9.75">
      <c r="A33" s="276" t="s">
        <v>50</v>
      </c>
      <c r="B33" s="276"/>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6"/>
      <c r="BK33" s="276"/>
      <c r="BL33" s="276"/>
      <c r="BM33" s="276"/>
      <c r="BN33" s="276"/>
      <c r="BO33" s="276"/>
      <c r="BP33" s="276"/>
      <c r="BQ33" s="276"/>
      <c r="BR33" s="276"/>
      <c r="BS33" s="276"/>
      <c r="BT33" s="276"/>
      <c r="BU33" s="276"/>
      <c r="BV33" s="276"/>
      <c r="BW33" s="276"/>
      <c r="BX33" s="55"/>
      <c r="BY33" s="56"/>
      <c r="BZ33" s="56"/>
      <c r="CA33" s="56"/>
      <c r="CB33" s="56"/>
      <c r="CC33" s="56"/>
      <c r="CD33" s="56"/>
      <c r="CE33" s="57"/>
      <c r="CF33" s="209"/>
      <c r="CG33" s="210"/>
      <c r="CH33" s="210"/>
      <c r="CI33" s="210"/>
      <c r="CJ33" s="210"/>
      <c r="CK33" s="210"/>
      <c r="CL33" s="210"/>
      <c r="CM33" s="210"/>
      <c r="CN33" s="210"/>
      <c r="CO33" s="210"/>
      <c r="CP33" s="210"/>
      <c r="CQ33" s="210"/>
      <c r="CR33" s="211"/>
      <c r="CS33" s="209"/>
      <c r="CT33" s="210"/>
      <c r="CU33" s="210"/>
      <c r="CV33" s="210"/>
      <c r="CW33" s="210"/>
      <c r="CX33" s="210"/>
      <c r="CY33" s="210"/>
      <c r="CZ33" s="210"/>
      <c r="DA33" s="210"/>
      <c r="DB33" s="210"/>
      <c r="DC33" s="210"/>
      <c r="DD33" s="210"/>
      <c r="DE33" s="211"/>
      <c r="DF33" s="199"/>
      <c r="DG33" s="200"/>
      <c r="DH33" s="200"/>
      <c r="DI33" s="200"/>
      <c r="DJ33" s="200"/>
      <c r="DK33" s="200"/>
      <c r="DL33" s="200"/>
      <c r="DM33" s="200"/>
      <c r="DN33" s="200"/>
      <c r="DO33" s="200"/>
      <c r="DP33" s="200"/>
      <c r="DQ33" s="200"/>
      <c r="DR33" s="201"/>
      <c r="DS33" s="199"/>
      <c r="DT33" s="200"/>
      <c r="DU33" s="200"/>
      <c r="DV33" s="200"/>
      <c r="DW33" s="200"/>
      <c r="DX33" s="200"/>
      <c r="DY33" s="200"/>
      <c r="DZ33" s="200"/>
      <c r="EA33" s="200"/>
      <c r="EB33" s="200"/>
      <c r="EC33" s="200"/>
      <c r="ED33" s="200"/>
      <c r="EE33" s="201"/>
      <c r="EF33" s="199"/>
      <c r="EG33" s="200"/>
      <c r="EH33" s="200"/>
      <c r="EI33" s="200"/>
      <c r="EJ33" s="200"/>
      <c r="EK33" s="200"/>
      <c r="EL33" s="200"/>
      <c r="EM33" s="200"/>
      <c r="EN33" s="200"/>
      <c r="EO33" s="200"/>
      <c r="EP33" s="200"/>
      <c r="EQ33" s="200"/>
      <c r="ER33" s="201"/>
    </row>
    <row r="34" spans="1:256" s="62" customFormat="1" ht="9.75">
      <c r="A34" s="277" t="s">
        <v>281</v>
      </c>
      <c r="B34" s="278"/>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c r="BP34" s="278"/>
      <c r="BQ34" s="278"/>
      <c r="BR34" s="278"/>
      <c r="BS34" s="278"/>
      <c r="BT34" s="278"/>
      <c r="BU34" s="278"/>
      <c r="BV34" s="278"/>
      <c r="BW34" s="279"/>
      <c r="BX34" s="59"/>
      <c r="BY34" s="60"/>
      <c r="BZ34" s="60" t="s">
        <v>51</v>
      </c>
      <c r="CA34" s="60"/>
      <c r="CB34" s="60"/>
      <c r="CC34" s="60"/>
      <c r="CD34" s="60"/>
      <c r="CE34" s="61"/>
      <c r="CF34" s="212"/>
      <c r="CG34" s="212"/>
      <c r="CH34" s="212"/>
      <c r="CI34" s="212"/>
      <c r="CJ34" s="212"/>
      <c r="CK34" s="212"/>
      <c r="CL34" s="212"/>
      <c r="CM34" s="212"/>
      <c r="CN34" s="212"/>
      <c r="CO34" s="212"/>
      <c r="CP34" s="212"/>
      <c r="CQ34" s="212"/>
      <c r="CR34" s="212"/>
      <c r="CS34" s="212" t="s">
        <v>252</v>
      </c>
      <c r="CT34" s="212"/>
      <c r="CU34" s="212"/>
      <c r="CV34" s="212"/>
      <c r="CW34" s="212"/>
      <c r="CX34" s="212"/>
      <c r="CY34" s="212"/>
      <c r="CZ34" s="212"/>
      <c r="DA34" s="212"/>
      <c r="DB34" s="212"/>
      <c r="DC34" s="212"/>
      <c r="DD34" s="212"/>
      <c r="DE34" s="212"/>
      <c r="DF34" s="202"/>
      <c r="DG34" s="202"/>
      <c r="DH34" s="202"/>
      <c r="DI34" s="202"/>
      <c r="DJ34" s="202"/>
      <c r="DK34" s="202"/>
      <c r="DL34" s="202"/>
      <c r="DM34" s="202"/>
      <c r="DN34" s="202"/>
      <c r="DO34" s="202"/>
      <c r="DP34" s="202"/>
      <c r="DQ34" s="202"/>
      <c r="DR34" s="202"/>
      <c r="DS34" s="202"/>
      <c r="DT34" s="202"/>
      <c r="DU34" s="202"/>
      <c r="DV34" s="202"/>
      <c r="DW34" s="202"/>
      <c r="DX34" s="202"/>
      <c r="DY34" s="202"/>
      <c r="DZ34" s="202"/>
      <c r="EA34" s="202"/>
      <c r="EB34" s="202"/>
      <c r="EC34" s="202"/>
      <c r="ED34" s="202"/>
      <c r="EE34" s="202"/>
      <c r="EF34" s="202"/>
      <c r="EG34" s="202"/>
      <c r="EH34" s="202"/>
      <c r="EI34" s="202"/>
      <c r="EJ34" s="202"/>
      <c r="EK34" s="202"/>
      <c r="EL34" s="202"/>
      <c r="EM34" s="202"/>
      <c r="EN34" s="202"/>
      <c r="EO34" s="202"/>
      <c r="EP34" s="202"/>
      <c r="EQ34" s="202"/>
      <c r="ER34" s="202"/>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148" ht="9.75">
      <c r="A35" s="63" t="s">
        <v>251</v>
      </c>
      <c r="B35" s="63"/>
      <c r="C35" s="63"/>
      <c r="D35" s="63"/>
      <c r="E35" s="63"/>
      <c r="F35" s="64"/>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59"/>
      <c r="BY35" s="60"/>
      <c r="BZ35" s="60" t="s">
        <v>286</v>
      </c>
      <c r="CA35" s="60"/>
      <c r="CB35" s="60"/>
      <c r="CC35" s="60"/>
      <c r="CD35" s="60"/>
      <c r="CE35" s="61"/>
      <c r="CF35" s="213"/>
      <c r="CG35" s="214"/>
      <c r="CH35" s="214"/>
      <c r="CI35" s="214"/>
      <c r="CJ35" s="214"/>
      <c r="CK35" s="214"/>
      <c r="CL35" s="214"/>
      <c r="CM35" s="214"/>
      <c r="CN35" s="214"/>
      <c r="CO35" s="214"/>
      <c r="CP35" s="214"/>
      <c r="CQ35" s="214"/>
      <c r="CR35" s="215"/>
      <c r="CS35" s="213" t="s">
        <v>253</v>
      </c>
      <c r="CT35" s="214"/>
      <c r="CU35" s="214"/>
      <c r="CV35" s="214"/>
      <c r="CW35" s="214"/>
      <c r="CX35" s="214"/>
      <c r="CY35" s="214"/>
      <c r="CZ35" s="214"/>
      <c r="DA35" s="214"/>
      <c r="DB35" s="214"/>
      <c r="DC35" s="214"/>
      <c r="DD35" s="214"/>
      <c r="DE35" s="215"/>
      <c r="DF35" s="203"/>
      <c r="DG35" s="204"/>
      <c r="DH35" s="204"/>
      <c r="DI35" s="204"/>
      <c r="DJ35" s="204"/>
      <c r="DK35" s="204"/>
      <c r="DL35" s="204"/>
      <c r="DM35" s="204"/>
      <c r="DN35" s="204"/>
      <c r="DO35" s="204"/>
      <c r="DP35" s="204"/>
      <c r="DQ35" s="204"/>
      <c r="DR35" s="205"/>
      <c r="DS35" s="203"/>
      <c r="DT35" s="204"/>
      <c r="DU35" s="204"/>
      <c r="DV35" s="204"/>
      <c r="DW35" s="204"/>
      <c r="DX35" s="204"/>
      <c r="DY35" s="204"/>
      <c r="DZ35" s="204"/>
      <c r="EA35" s="204"/>
      <c r="EB35" s="204"/>
      <c r="EC35" s="204"/>
      <c r="ED35" s="204"/>
      <c r="EE35" s="205"/>
      <c r="EF35" s="203"/>
      <c r="EG35" s="204"/>
      <c r="EH35" s="204"/>
      <c r="EI35" s="204"/>
      <c r="EJ35" s="204"/>
      <c r="EK35" s="204"/>
      <c r="EL35" s="204"/>
      <c r="EM35" s="204"/>
      <c r="EN35" s="204"/>
      <c r="EO35" s="204"/>
      <c r="EP35" s="204"/>
      <c r="EQ35" s="204"/>
      <c r="ER35" s="205"/>
    </row>
    <row r="36" spans="1:148" ht="10.5" customHeight="1" thickBot="1">
      <c r="A36" s="280" t="s">
        <v>250</v>
      </c>
      <c r="B36" s="280"/>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1"/>
      <c r="BX36" s="65"/>
      <c r="BY36" s="66"/>
      <c r="BZ36" s="66"/>
      <c r="CA36" s="66"/>
      <c r="CB36" s="66"/>
      <c r="CC36" s="66"/>
      <c r="CD36" s="66"/>
      <c r="CE36" s="67"/>
      <c r="CF36" s="216"/>
      <c r="CG36" s="217"/>
      <c r="CH36" s="217"/>
      <c r="CI36" s="217"/>
      <c r="CJ36" s="217"/>
      <c r="CK36" s="217"/>
      <c r="CL36" s="217"/>
      <c r="CM36" s="217"/>
      <c r="CN36" s="217"/>
      <c r="CO36" s="217"/>
      <c r="CP36" s="217"/>
      <c r="CQ36" s="217"/>
      <c r="CR36" s="218"/>
      <c r="CS36" s="216"/>
      <c r="CT36" s="217"/>
      <c r="CU36" s="217"/>
      <c r="CV36" s="217"/>
      <c r="CW36" s="217"/>
      <c r="CX36" s="217"/>
      <c r="CY36" s="217"/>
      <c r="CZ36" s="217"/>
      <c r="DA36" s="217"/>
      <c r="DB36" s="217"/>
      <c r="DC36" s="217"/>
      <c r="DD36" s="217"/>
      <c r="DE36" s="218"/>
      <c r="DF36" s="206"/>
      <c r="DG36" s="207"/>
      <c r="DH36" s="207"/>
      <c r="DI36" s="207"/>
      <c r="DJ36" s="207"/>
      <c r="DK36" s="207"/>
      <c r="DL36" s="207"/>
      <c r="DM36" s="207"/>
      <c r="DN36" s="207"/>
      <c r="DO36" s="207"/>
      <c r="DP36" s="207"/>
      <c r="DQ36" s="207"/>
      <c r="DR36" s="208"/>
      <c r="DS36" s="206"/>
      <c r="DT36" s="207"/>
      <c r="DU36" s="207"/>
      <c r="DV36" s="207"/>
      <c r="DW36" s="207"/>
      <c r="DX36" s="207"/>
      <c r="DY36" s="207"/>
      <c r="DZ36" s="207"/>
      <c r="EA36" s="207"/>
      <c r="EB36" s="207"/>
      <c r="EC36" s="207"/>
      <c r="ED36" s="207"/>
      <c r="EE36" s="208"/>
      <c r="EF36" s="206"/>
      <c r="EG36" s="207"/>
      <c r="EH36" s="207"/>
      <c r="EI36" s="207"/>
      <c r="EJ36" s="207"/>
      <c r="EK36" s="207"/>
      <c r="EL36" s="207"/>
      <c r="EM36" s="207"/>
      <c r="EN36" s="207"/>
      <c r="EO36" s="207"/>
      <c r="EP36" s="207"/>
      <c r="EQ36" s="207"/>
      <c r="ER36" s="208"/>
    </row>
    <row r="37" spans="1:148" ht="10.5" customHeight="1">
      <c r="A37" s="184" t="s">
        <v>52</v>
      </c>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5"/>
      <c r="BQ37" s="185"/>
      <c r="BR37" s="185"/>
      <c r="BS37" s="185"/>
      <c r="BT37" s="185"/>
      <c r="BU37" s="185"/>
      <c r="BV37" s="185"/>
      <c r="BW37" s="186"/>
      <c r="BX37" s="178" t="s">
        <v>53</v>
      </c>
      <c r="BY37" s="179"/>
      <c r="BZ37" s="179"/>
      <c r="CA37" s="179"/>
      <c r="CB37" s="179"/>
      <c r="CC37" s="179"/>
      <c r="CD37" s="179"/>
      <c r="CE37" s="259"/>
      <c r="CF37" s="260" t="s">
        <v>54</v>
      </c>
      <c r="CG37" s="179"/>
      <c r="CH37" s="179"/>
      <c r="CI37" s="179"/>
      <c r="CJ37" s="179"/>
      <c r="CK37" s="179"/>
      <c r="CL37" s="179"/>
      <c r="CM37" s="179"/>
      <c r="CN37" s="179"/>
      <c r="CO37" s="179"/>
      <c r="CP37" s="179"/>
      <c r="CQ37" s="179"/>
      <c r="CR37" s="259"/>
      <c r="CS37" s="260"/>
      <c r="CT37" s="179"/>
      <c r="CU37" s="179"/>
      <c r="CV37" s="179"/>
      <c r="CW37" s="179"/>
      <c r="CX37" s="179"/>
      <c r="CY37" s="179"/>
      <c r="CZ37" s="179"/>
      <c r="DA37" s="179"/>
      <c r="DB37" s="179"/>
      <c r="DC37" s="179"/>
      <c r="DD37" s="179"/>
      <c r="DE37" s="259"/>
      <c r="DF37" s="254">
        <f>DF38+DF39+DF40+DF41+DF42+DF43</f>
        <v>68253368.6</v>
      </c>
      <c r="DG37" s="255"/>
      <c r="DH37" s="255"/>
      <c r="DI37" s="255"/>
      <c r="DJ37" s="255"/>
      <c r="DK37" s="255"/>
      <c r="DL37" s="255"/>
      <c r="DM37" s="255"/>
      <c r="DN37" s="255"/>
      <c r="DO37" s="255"/>
      <c r="DP37" s="255"/>
      <c r="DQ37" s="255"/>
      <c r="DR37" s="256"/>
      <c r="DS37" s="254">
        <f>DS38+DS39+DS40+DS41+DS42+DS43</f>
        <v>70745968.6</v>
      </c>
      <c r="DT37" s="255"/>
      <c r="DU37" s="255"/>
      <c r="DV37" s="255"/>
      <c r="DW37" s="255"/>
      <c r="DX37" s="255"/>
      <c r="DY37" s="255"/>
      <c r="DZ37" s="255"/>
      <c r="EA37" s="255"/>
      <c r="EB37" s="255"/>
      <c r="EC37" s="255"/>
      <c r="ED37" s="255"/>
      <c r="EE37" s="256"/>
      <c r="EF37" s="254">
        <f>EF38+EF39+EF40+EF41+EF42+EF43</f>
        <v>73544768.6</v>
      </c>
      <c r="EG37" s="255"/>
      <c r="EH37" s="255"/>
      <c r="EI37" s="255"/>
      <c r="EJ37" s="255"/>
      <c r="EK37" s="255"/>
      <c r="EL37" s="255"/>
      <c r="EM37" s="255"/>
      <c r="EN37" s="255"/>
      <c r="EO37" s="255"/>
      <c r="EP37" s="255"/>
      <c r="EQ37" s="255"/>
      <c r="ER37" s="256"/>
    </row>
    <row r="38" spans="1:148" ht="24" customHeight="1">
      <c r="A38" s="257" t="s">
        <v>254</v>
      </c>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8"/>
      <c r="BR38" s="258"/>
      <c r="BS38" s="258"/>
      <c r="BT38" s="258"/>
      <c r="BU38" s="258"/>
      <c r="BV38" s="258"/>
      <c r="BW38" s="258"/>
      <c r="BX38" s="187" t="s">
        <v>55</v>
      </c>
      <c r="BY38" s="188"/>
      <c r="BZ38" s="188"/>
      <c r="CA38" s="188"/>
      <c r="CB38" s="188"/>
      <c r="CC38" s="188"/>
      <c r="CD38" s="188"/>
      <c r="CE38" s="189"/>
      <c r="CF38" s="191"/>
      <c r="CG38" s="188"/>
      <c r="CH38" s="188"/>
      <c r="CI38" s="188"/>
      <c r="CJ38" s="188"/>
      <c r="CK38" s="188"/>
      <c r="CL38" s="188"/>
      <c r="CM38" s="188"/>
      <c r="CN38" s="188"/>
      <c r="CO38" s="188"/>
      <c r="CP38" s="188"/>
      <c r="CQ38" s="188"/>
      <c r="CR38" s="189"/>
      <c r="CS38" s="191" t="s">
        <v>81</v>
      </c>
      <c r="CT38" s="188"/>
      <c r="CU38" s="188"/>
      <c r="CV38" s="188"/>
      <c r="CW38" s="188"/>
      <c r="CX38" s="188"/>
      <c r="CY38" s="188"/>
      <c r="CZ38" s="188"/>
      <c r="DA38" s="188"/>
      <c r="DB38" s="188"/>
      <c r="DC38" s="188"/>
      <c r="DD38" s="188"/>
      <c r="DE38" s="189"/>
      <c r="DF38" s="181">
        <v>65199200</v>
      </c>
      <c r="DG38" s="182"/>
      <c r="DH38" s="182"/>
      <c r="DI38" s="182"/>
      <c r="DJ38" s="182"/>
      <c r="DK38" s="182"/>
      <c r="DL38" s="182"/>
      <c r="DM38" s="182"/>
      <c r="DN38" s="182"/>
      <c r="DO38" s="182"/>
      <c r="DP38" s="182"/>
      <c r="DQ38" s="182"/>
      <c r="DR38" s="183"/>
      <c r="DS38" s="181">
        <f>67665200+26600</f>
        <v>67691800</v>
      </c>
      <c r="DT38" s="182"/>
      <c r="DU38" s="182"/>
      <c r="DV38" s="182"/>
      <c r="DW38" s="182"/>
      <c r="DX38" s="182"/>
      <c r="DY38" s="182"/>
      <c r="DZ38" s="182"/>
      <c r="EA38" s="182"/>
      <c r="EB38" s="182"/>
      <c r="EC38" s="182"/>
      <c r="ED38" s="182"/>
      <c r="EE38" s="183"/>
      <c r="EF38" s="181">
        <f>70437500+53100</f>
        <v>70490600</v>
      </c>
      <c r="EG38" s="182"/>
      <c r="EH38" s="182"/>
      <c r="EI38" s="182"/>
      <c r="EJ38" s="182"/>
      <c r="EK38" s="182"/>
      <c r="EL38" s="182"/>
      <c r="EM38" s="182"/>
      <c r="EN38" s="182"/>
      <c r="EO38" s="182"/>
      <c r="EP38" s="182"/>
      <c r="EQ38" s="182"/>
      <c r="ER38" s="183"/>
    </row>
    <row r="39" spans="1:148" ht="10.5" customHeight="1">
      <c r="A39" s="258" t="s">
        <v>256</v>
      </c>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8"/>
      <c r="BQ39" s="258"/>
      <c r="BR39" s="258"/>
      <c r="BS39" s="258"/>
      <c r="BT39" s="258"/>
      <c r="BU39" s="258"/>
      <c r="BV39" s="258"/>
      <c r="BW39" s="258"/>
      <c r="BX39" s="187" t="s">
        <v>56</v>
      </c>
      <c r="BY39" s="188"/>
      <c r="BZ39" s="188"/>
      <c r="CA39" s="188"/>
      <c r="CB39" s="188"/>
      <c r="CC39" s="188"/>
      <c r="CD39" s="188"/>
      <c r="CE39" s="189"/>
      <c r="CF39" s="191"/>
      <c r="CG39" s="188"/>
      <c r="CH39" s="188"/>
      <c r="CI39" s="188"/>
      <c r="CJ39" s="188"/>
      <c r="CK39" s="188"/>
      <c r="CL39" s="188"/>
      <c r="CM39" s="188"/>
      <c r="CN39" s="188"/>
      <c r="CO39" s="188"/>
      <c r="CP39" s="188"/>
      <c r="CQ39" s="188"/>
      <c r="CR39" s="189"/>
      <c r="CS39" s="191" t="s">
        <v>81</v>
      </c>
      <c r="CT39" s="188"/>
      <c r="CU39" s="188"/>
      <c r="CV39" s="188"/>
      <c r="CW39" s="188"/>
      <c r="CX39" s="188"/>
      <c r="CY39" s="188"/>
      <c r="CZ39" s="188"/>
      <c r="DA39" s="188"/>
      <c r="DB39" s="188"/>
      <c r="DC39" s="188"/>
      <c r="DD39" s="188"/>
      <c r="DE39" s="189"/>
      <c r="DF39" s="181">
        <v>1817900</v>
      </c>
      <c r="DG39" s="182"/>
      <c r="DH39" s="182"/>
      <c r="DI39" s="182"/>
      <c r="DJ39" s="182"/>
      <c r="DK39" s="182"/>
      <c r="DL39" s="182"/>
      <c r="DM39" s="182"/>
      <c r="DN39" s="182"/>
      <c r="DO39" s="182"/>
      <c r="DP39" s="182"/>
      <c r="DQ39" s="182"/>
      <c r="DR39" s="183"/>
      <c r="DS39" s="181">
        <v>1817900</v>
      </c>
      <c r="DT39" s="182"/>
      <c r="DU39" s="182"/>
      <c r="DV39" s="182"/>
      <c r="DW39" s="182"/>
      <c r="DX39" s="182"/>
      <c r="DY39" s="182"/>
      <c r="DZ39" s="182"/>
      <c r="EA39" s="182"/>
      <c r="EB39" s="182"/>
      <c r="EC39" s="182"/>
      <c r="ED39" s="182"/>
      <c r="EE39" s="183"/>
      <c r="EF39" s="181">
        <v>1817900</v>
      </c>
      <c r="EG39" s="182"/>
      <c r="EH39" s="182"/>
      <c r="EI39" s="182"/>
      <c r="EJ39" s="182"/>
      <c r="EK39" s="182"/>
      <c r="EL39" s="182"/>
      <c r="EM39" s="182"/>
      <c r="EN39" s="182"/>
      <c r="EO39" s="182"/>
      <c r="EP39" s="182"/>
      <c r="EQ39" s="182"/>
      <c r="ER39" s="183"/>
    </row>
    <row r="40" spans="1:148" ht="21.75" customHeight="1">
      <c r="A40" s="257" t="s">
        <v>257</v>
      </c>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7"/>
      <c r="BV40" s="257"/>
      <c r="BW40" s="257"/>
      <c r="BX40" s="187" t="s">
        <v>287</v>
      </c>
      <c r="BY40" s="188"/>
      <c r="BZ40" s="188"/>
      <c r="CA40" s="188"/>
      <c r="CB40" s="188"/>
      <c r="CC40" s="188"/>
      <c r="CD40" s="188"/>
      <c r="CE40" s="189"/>
      <c r="CF40" s="191"/>
      <c r="CG40" s="188"/>
      <c r="CH40" s="188"/>
      <c r="CI40" s="188"/>
      <c r="CJ40" s="188"/>
      <c r="CK40" s="188"/>
      <c r="CL40" s="188"/>
      <c r="CM40" s="188"/>
      <c r="CN40" s="188"/>
      <c r="CO40" s="188"/>
      <c r="CP40" s="188"/>
      <c r="CQ40" s="188"/>
      <c r="CR40" s="189"/>
      <c r="CS40" s="191" t="s">
        <v>81</v>
      </c>
      <c r="CT40" s="188"/>
      <c r="CU40" s="188"/>
      <c r="CV40" s="188"/>
      <c r="CW40" s="188"/>
      <c r="CX40" s="188"/>
      <c r="CY40" s="188"/>
      <c r="CZ40" s="188"/>
      <c r="DA40" s="188"/>
      <c r="DB40" s="188"/>
      <c r="DC40" s="188"/>
      <c r="DD40" s="188"/>
      <c r="DE40" s="189"/>
      <c r="DF40" s="181">
        <v>857344.6</v>
      </c>
      <c r="DG40" s="182"/>
      <c r="DH40" s="182"/>
      <c r="DI40" s="182"/>
      <c r="DJ40" s="182"/>
      <c r="DK40" s="182"/>
      <c r="DL40" s="182"/>
      <c r="DM40" s="182"/>
      <c r="DN40" s="182"/>
      <c r="DO40" s="182"/>
      <c r="DP40" s="182"/>
      <c r="DQ40" s="182"/>
      <c r="DR40" s="183"/>
      <c r="DS40" s="181">
        <v>857344.6</v>
      </c>
      <c r="DT40" s="182"/>
      <c r="DU40" s="182"/>
      <c r="DV40" s="182"/>
      <c r="DW40" s="182"/>
      <c r="DX40" s="182"/>
      <c r="DY40" s="182"/>
      <c r="DZ40" s="182"/>
      <c r="EA40" s="182"/>
      <c r="EB40" s="182"/>
      <c r="EC40" s="182"/>
      <c r="ED40" s="182"/>
      <c r="EE40" s="183"/>
      <c r="EF40" s="181">
        <v>857344.6</v>
      </c>
      <c r="EG40" s="182"/>
      <c r="EH40" s="182"/>
      <c r="EI40" s="182"/>
      <c r="EJ40" s="182"/>
      <c r="EK40" s="182"/>
      <c r="EL40" s="182"/>
      <c r="EM40" s="182"/>
      <c r="EN40" s="182"/>
      <c r="EO40" s="182"/>
      <c r="EP40" s="182"/>
      <c r="EQ40" s="182"/>
      <c r="ER40" s="183"/>
    </row>
    <row r="41" spans="1:148" ht="10.5" customHeight="1">
      <c r="A41" s="257" t="s">
        <v>258</v>
      </c>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c r="BV41" s="257"/>
      <c r="BW41" s="257"/>
      <c r="BX41" s="187" t="s">
        <v>288</v>
      </c>
      <c r="BY41" s="188"/>
      <c r="BZ41" s="188"/>
      <c r="CA41" s="188"/>
      <c r="CB41" s="188"/>
      <c r="CC41" s="188"/>
      <c r="CD41" s="188"/>
      <c r="CE41" s="189"/>
      <c r="CF41" s="191"/>
      <c r="CG41" s="188"/>
      <c r="CH41" s="188"/>
      <c r="CI41" s="188"/>
      <c r="CJ41" s="188"/>
      <c r="CK41" s="188"/>
      <c r="CL41" s="188"/>
      <c r="CM41" s="188"/>
      <c r="CN41" s="188"/>
      <c r="CO41" s="188"/>
      <c r="CP41" s="188"/>
      <c r="CQ41" s="188"/>
      <c r="CR41" s="189"/>
      <c r="CS41" s="191" t="s">
        <v>81</v>
      </c>
      <c r="CT41" s="188"/>
      <c r="CU41" s="188"/>
      <c r="CV41" s="188"/>
      <c r="CW41" s="188"/>
      <c r="CX41" s="188"/>
      <c r="CY41" s="188"/>
      <c r="CZ41" s="188"/>
      <c r="DA41" s="188"/>
      <c r="DB41" s="188"/>
      <c r="DC41" s="188"/>
      <c r="DD41" s="188"/>
      <c r="DE41" s="189"/>
      <c r="DF41" s="181">
        <v>378924</v>
      </c>
      <c r="DG41" s="182"/>
      <c r="DH41" s="182"/>
      <c r="DI41" s="182"/>
      <c r="DJ41" s="182"/>
      <c r="DK41" s="182"/>
      <c r="DL41" s="182"/>
      <c r="DM41" s="182"/>
      <c r="DN41" s="182"/>
      <c r="DO41" s="182"/>
      <c r="DP41" s="182"/>
      <c r="DQ41" s="182"/>
      <c r="DR41" s="183"/>
      <c r="DS41" s="181">
        <v>378924</v>
      </c>
      <c r="DT41" s="182"/>
      <c r="DU41" s="182"/>
      <c r="DV41" s="182"/>
      <c r="DW41" s="182"/>
      <c r="DX41" s="182"/>
      <c r="DY41" s="182"/>
      <c r="DZ41" s="182"/>
      <c r="EA41" s="182"/>
      <c r="EB41" s="182"/>
      <c r="EC41" s="182"/>
      <c r="ED41" s="182"/>
      <c r="EE41" s="183"/>
      <c r="EF41" s="181">
        <v>378924</v>
      </c>
      <c r="EG41" s="182"/>
      <c r="EH41" s="182"/>
      <c r="EI41" s="182"/>
      <c r="EJ41" s="182"/>
      <c r="EK41" s="182"/>
      <c r="EL41" s="182"/>
      <c r="EM41" s="182"/>
      <c r="EN41" s="182"/>
      <c r="EO41" s="182"/>
      <c r="EP41" s="182"/>
      <c r="EQ41" s="182"/>
      <c r="ER41" s="183"/>
    </row>
    <row r="42" spans="1:148" ht="10.5" customHeight="1">
      <c r="A42" s="257" t="s">
        <v>259</v>
      </c>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187" t="s">
        <v>289</v>
      </c>
      <c r="BY42" s="188"/>
      <c r="BZ42" s="188"/>
      <c r="CA42" s="188"/>
      <c r="CB42" s="188"/>
      <c r="CC42" s="188"/>
      <c r="CD42" s="188"/>
      <c r="CE42" s="189"/>
      <c r="CF42" s="191"/>
      <c r="CG42" s="188"/>
      <c r="CH42" s="188"/>
      <c r="CI42" s="188"/>
      <c r="CJ42" s="188"/>
      <c r="CK42" s="188"/>
      <c r="CL42" s="188"/>
      <c r="CM42" s="188"/>
      <c r="CN42" s="188"/>
      <c r="CO42" s="188"/>
      <c r="CP42" s="188"/>
      <c r="CQ42" s="188"/>
      <c r="CR42" s="189"/>
      <c r="CS42" s="191" t="s">
        <v>82</v>
      </c>
      <c r="CT42" s="188"/>
      <c r="CU42" s="188"/>
      <c r="CV42" s="188"/>
      <c r="CW42" s="188"/>
      <c r="CX42" s="188"/>
      <c r="CY42" s="188"/>
      <c r="CZ42" s="188"/>
      <c r="DA42" s="188"/>
      <c r="DB42" s="188"/>
      <c r="DC42" s="188"/>
      <c r="DD42" s="188"/>
      <c r="DE42" s="189"/>
      <c r="DF42" s="181"/>
      <c r="DG42" s="182"/>
      <c r="DH42" s="182"/>
      <c r="DI42" s="182"/>
      <c r="DJ42" s="182"/>
      <c r="DK42" s="182"/>
      <c r="DL42" s="182"/>
      <c r="DM42" s="182"/>
      <c r="DN42" s="182"/>
      <c r="DO42" s="182"/>
      <c r="DP42" s="182"/>
      <c r="DQ42" s="182"/>
      <c r="DR42" s="183"/>
      <c r="DS42" s="181"/>
      <c r="DT42" s="182"/>
      <c r="DU42" s="182"/>
      <c r="DV42" s="182"/>
      <c r="DW42" s="182"/>
      <c r="DX42" s="182"/>
      <c r="DY42" s="182"/>
      <c r="DZ42" s="182"/>
      <c r="EA42" s="182"/>
      <c r="EB42" s="182"/>
      <c r="EC42" s="182"/>
      <c r="ED42" s="182"/>
      <c r="EE42" s="183"/>
      <c r="EF42" s="181"/>
      <c r="EG42" s="182"/>
      <c r="EH42" s="182"/>
      <c r="EI42" s="182"/>
      <c r="EJ42" s="182"/>
      <c r="EK42" s="182"/>
      <c r="EL42" s="182"/>
      <c r="EM42" s="182"/>
      <c r="EN42" s="182"/>
      <c r="EO42" s="182"/>
      <c r="EP42" s="182"/>
      <c r="EQ42" s="182"/>
      <c r="ER42" s="183"/>
    </row>
    <row r="43" spans="1:148" ht="35.25" customHeight="1">
      <c r="A43" s="257" t="s">
        <v>260</v>
      </c>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187" t="s">
        <v>290</v>
      </c>
      <c r="BY43" s="188"/>
      <c r="BZ43" s="188"/>
      <c r="CA43" s="188"/>
      <c r="CB43" s="188"/>
      <c r="CC43" s="188"/>
      <c r="CD43" s="188"/>
      <c r="CE43" s="189"/>
      <c r="CF43" s="191"/>
      <c r="CG43" s="188"/>
      <c r="CH43" s="188"/>
      <c r="CI43" s="188"/>
      <c r="CJ43" s="188"/>
      <c r="CK43" s="188"/>
      <c r="CL43" s="188"/>
      <c r="CM43" s="188"/>
      <c r="CN43" s="188"/>
      <c r="CO43" s="188"/>
      <c r="CP43" s="188"/>
      <c r="CQ43" s="188"/>
      <c r="CR43" s="189"/>
      <c r="CS43" s="191" t="s">
        <v>255</v>
      </c>
      <c r="CT43" s="188"/>
      <c r="CU43" s="188"/>
      <c r="CV43" s="188"/>
      <c r="CW43" s="188"/>
      <c r="CX43" s="188"/>
      <c r="CY43" s="188"/>
      <c r="CZ43" s="188"/>
      <c r="DA43" s="188"/>
      <c r="DB43" s="188"/>
      <c r="DC43" s="188"/>
      <c r="DD43" s="188"/>
      <c r="DE43" s="189"/>
      <c r="DF43" s="181"/>
      <c r="DG43" s="182"/>
      <c r="DH43" s="182"/>
      <c r="DI43" s="182"/>
      <c r="DJ43" s="182"/>
      <c r="DK43" s="182"/>
      <c r="DL43" s="182"/>
      <c r="DM43" s="182"/>
      <c r="DN43" s="182"/>
      <c r="DO43" s="182"/>
      <c r="DP43" s="182"/>
      <c r="DQ43" s="182"/>
      <c r="DR43" s="183"/>
      <c r="DS43" s="193"/>
      <c r="DT43" s="194"/>
      <c r="DU43" s="194"/>
      <c r="DV43" s="194"/>
      <c r="DW43" s="194"/>
      <c r="DX43" s="194"/>
      <c r="DY43" s="194"/>
      <c r="DZ43" s="194"/>
      <c r="EA43" s="194"/>
      <c r="EB43" s="194"/>
      <c r="EC43" s="194"/>
      <c r="ED43" s="194"/>
      <c r="EE43" s="195"/>
      <c r="EF43" s="193"/>
      <c r="EG43" s="194"/>
      <c r="EH43" s="194"/>
      <c r="EI43" s="194"/>
      <c r="EJ43" s="194"/>
      <c r="EK43" s="194"/>
      <c r="EL43" s="194"/>
      <c r="EM43" s="194"/>
      <c r="EN43" s="194"/>
      <c r="EO43" s="194"/>
      <c r="EP43" s="194"/>
      <c r="EQ43" s="194"/>
      <c r="ER43" s="195"/>
    </row>
    <row r="44" spans="1:148" ht="10.5" customHeight="1">
      <c r="A44" s="184" t="s">
        <v>57</v>
      </c>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6"/>
      <c r="BX44" s="187" t="s">
        <v>58</v>
      </c>
      <c r="BY44" s="188"/>
      <c r="BZ44" s="188"/>
      <c r="CA44" s="188"/>
      <c r="CB44" s="188"/>
      <c r="CC44" s="188"/>
      <c r="CD44" s="188"/>
      <c r="CE44" s="189"/>
      <c r="CF44" s="191" t="s">
        <v>59</v>
      </c>
      <c r="CG44" s="188"/>
      <c r="CH44" s="188"/>
      <c r="CI44" s="188"/>
      <c r="CJ44" s="188"/>
      <c r="CK44" s="188"/>
      <c r="CL44" s="188"/>
      <c r="CM44" s="188"/>
      <c r="CN44" s="188"/>
      <c r="CO44" s="188"/>
      <c r="CP44" s="188"/>
      <c r="CQ44" s="188"/>
      <c r="CR44" s="189"/>
      <c r="CS44" s="191"/>
      <c r="CT44" s="188"/>
      <c r="CU44" s="188"/>
      <c r="CV44" s="188"/>
      <c r="CW44" s="188"/>
      <c r="CX44" s="188"/>
      <c r="CY44" s="188"/>
      <c r="CZ44" s="188"/>
      <c r="DA44" s="188"/>
      <c r="DB44" s="188"/>
      <c r="DC44" s="188"/>
      <c r="DD44" s="188"/>
      <c r="DE44" s="189"/>
      <c r="DF44" s="196">
        <f>DF46+DF47+DF48+DF49+DF50</f>
        <v>0</v>
      </c>
      <c r="DG44" s="197"/>
      <c r="DH44" s="197"/>
      <c r="DI44" s="197"/>
      <c r="DJ44" s="197"/>
      <c r="DK44" s="197"/>
      <c r="DL44" s="197"/>
      <c r="DM44" s="197"/>
      <c r="DN44" s="197"/>
      <c r="DO44" s="197"/>
      <c r="DP44" s="197"/>
      <c r="DQ44" s="197"/>
      <c r="DR44" s="198"/>
      <c r="DS44" s="196">
        <f>DS46+DS47+DS48+DS49+DS50</f>
        <v>0</v>
      </c>
      <c r="DT44" s="197"/>
      <c r="DU44" s="197"/>
      <c r="DV44" s="197"/>
      <c r="DW44" s="197"/>
      <c r="DX44" s="197"/>
      <c r="DY44" s="197"/>
      <c r="DZ44" s="197"/>
      <c r="EA44" s="197"/>
      <c r="EB44" s="197"/>
      <c r="EC44" s="197"/>
      <c r="ED44" s="197"/>
      <c r="EE44" s="198"/>
      <c r="EF44" s="196">
        <f>EF46+EF47+EF48+EF49+EF50</f>
        <v>0</v>
      </c>
      <c r="EG44" s="197"/>
      <c r="EH44" s="197"/>
      <c r="EI44" s="197"/>
      <c r="EJ44" s="197"/>
      <c r="EK44" s="197"/>
      <c r="EL44" s="197"/>
      <c r="EM44" s="197"/>
      <c r="EN44" s="197"/>
      <c r="EO44" s="197"/>
      <c r="EP44" s="197"/>
      <c r="EQ44" s="197"/>
      <c r="ER44" s="198"/>
    </row>
    <row r="45" spans="1:148" ht="10.5" customHeight="1">
      <c r="A45" s="276" t="s">
        <v>50</v>
      </c>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6"/>
      <c r="BR45" s="276"/>
      <c r="BS45" s="276"/>
      <c r="BT45" s="276"/>
      <c r="BU45" s="276"/>
      <c r="BV45" s="276"/>
      <c r="BW45" s="276"/>
      <c r="BX45" s="58"/>
      <c r="BY45" s="54"/>
      <c r="BZ45" s="54"/>
      <c r="CA45" s="54"/>
      <c r="CB45" s="54"/>
      <c r="CC45" s="54"/>
      <c r="CD45" s="54"/>
      <c r="CE45" s="68"/>
      <c r="CF45" s="209"/>
      <c r="CG45" s="210"/>
      <c r="CH45" s="210"/>
      <c r="CI45" s="210"/>
      <c r="CJ45" s="210"/>
      <c r="CK45" s="210"/>
      <c r="CL45" s="210"/>
      <c r="CM45" s="210"/>
      <c r="CN45" s="210"/>
      <c r="CO45" s="210"/>
      <c r="CP45" s="210"/>
      <c r="CQ45" s="210"/>
      <c r="CR45" s="211"/>
      <c r="CS45" s="209"/>
      <c r="CT45" s="210"/>
      <c r="CU45" s="210"/>
      <c r="CV45" s="210"/>
      <c r="CW45" s="210"/>
      <c r="CX45" s="210"/>
      <c r="CY45" s="210"/>
      <c r="CZ45" s="210"/>
      <c r="DA45" s="210"/>
      <c r="DB45" s="210"/>
      <c r="DC45" s="210"/>
      <c r="DD45" s="210"/>
      <c r="DE45" s="211"/>
      <c r="DF45" s="273"/>
      <c r="DG45" s="274"/>
      <c r="DH45" s="274"/>
      <c r="DI45" s="274"/>
      <c r="DJ45" s="274"/>
      <c r="DK45" s="274"/>
      <c r="DL45" s="274"/>
      <c r="DM45" s="274"/>
      <c r="DN45" s="274"/>
      <c r="DO45" s="274"/>
      <c r="DP45" s="274"/>
      <c r="DQ45" s="274"/>
      <c r="DR45" s="275"/>
      <c r="DS45" s="273"/>
      <c r="DT45" s="274"/>
      <c r="DU45" s="274"/>
      <c r="DV45" s="274"/>
      <c r="DW45" s="274"/>
      <c r="DX45" s="274"/>
      <c r="DY45" s="274"/>
      <c r="DZ45" s="274"/>
      <c r="EA45" s="274"/>
      <c r="EB45" s="274"/>
      <c r="EC45" s="274"/>
      <c r="ED45" s="274"/>
      <c r="EE45" s="275"/>
      <c r="EF45" s="273"/>
      <c r="EG45" s="274"/>
      <c r="EH45" s="274"/>
      <c r="EI45" s="274"/>
      <c r="EJ45" s="274"/>
      <c r="EK45" s="274"/>
      <c r="EL45" s="274"/>
      <c r="EM45" s="274"/>
      <c r="EN45" s="274"/>
      <c r="EO45" s="274"/>
      <c r="EP45" s="274"/>
      <c r="EQ45" s="274"/>
      <c r="ER45" s="275"/>
    </row>
    <row r="46" spans="1:148" ht="22.5" customHeight="1">
      <c r="A46" s="184" t="s">
        <v>266</v>
      </c>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6"/>
      <c r="BX46" s="261" t="s">
        <v>60</v>
      </c>
      <c r="BY46" s="210"/>
      <c r="BZ46" s="210"/>
      <c r="CA46" s="210"/>
      <c r="CB46" s="210"/>
      <c r="CC46" s="210"/>
      <c r="CD46" s="210"/>
      <c r="CE46" s="211"/>
      <c r="CF46" s="191"/>
      <c r="CG46" s="188"/>
      <c r="CH46" s="188"/>
      <c r="CI46" s="188"/>
      <c r="CJ46" s="188"/>
      <c r="CK46" s="188"/>
      <c r="CL46" s="188"/>
      <c r="CM46" s="188"/>
      <c r="CN46" s="188"/>
      <c r="CO46" s="188"/>
      <c r="CP46" s="188"/>
      <c r="CQ46" s="188"/>
      <c r="CR46" s="189"/>
      <c r="CS46" s="191" t="s">
        <v>261</v>
      </c>
      <c r="CT46" s="188"/>
      <c r="CU46" s="188"/>
      <c r="CV46" s="188"/>
      <c r="CW46" s="188"/>
      <c r="CX46" s="188"/>
      <c r="CY46" s="188"/>
      <c r="CZ46" s="188"/>
      <c r="DA46" s="188"/>
      <c r="DB46" s="188"/>
      <c r="DC46" s="188"/>
      <c r="DD46" s="188"/>
      <c r="DE46" s="189"/>
      <c r="DF46" s="193"/>
      <c r="DG46" s="194"/>
      <c r="DH46" s="194"/>
      <c r="DI46" s="194"/>
      <c r="DJ46" s="194"/>
      <c r="DK46" s="194"/>
      <c r="DL46" s="194"/>
      <c r="DM46" s="194"/>
      <c r="DN46" s="194"/>
      <c r="DO46" s="194"/>
      <c r="DP46" s="194"/>
      <c r="DQ46" s="194"/>
      <c r="DR46" s="195"/>
      <c r="DS46" s="193"/>
      <c r="DT46" s="194"/>
      <c r="DU46" s="194"/>
      <c r="DV46" s="194"/>
      <c r="DW46" s="194"/>
      <c r="DX46" s="194"/>
      <c r="DY46" s="194"/>
      <c r="DZ46" s="194"/>
      <c r="EA46" s="194"/>
      <c r="EB46" s="194"/>
      <c r="EC46" s="194"/>
      <c r="ED46" s="194"/>
      <c r="EE46" s="195"/>
      <c r="EF46" s="193"/>
      <c r="EG46" s="194"/>
      <c r="EH46" s="194"/>
      <c r="EI46" s="194"/>
      <c r="EJ46" s="194"/>
      <c r="EK46" s="194"/>
      <c r="EL46" s="194"/>
      <c r="EM46" s="194"/>
      <c r="EN46" s="194"/>
      <c r="EO46" s="194"/>
      <c r="EP46" s="194"/>
      <c r="EQ46" s="194"/>
      <c r="ER46" s="195"/>
    </row>
    <row r="47" spans="1:148" ht="10.5" customHeight="1">
      <c r="A47" s="184" t="s">
        <v>267</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6"/>
      <c r="BX47" s="187" t="s">
        <v>291</v>
      </c>
      <c r="BY47" s="188"/>
      <c r="BZ47" s="188"/>
      <c r="CA47" s="188"/>
      <c r="CB47" s="188"/>
      <c r="CC47" s="188"/>
      <c r="CD47" s="188"/>
      <c r="CE47" s="189"/>
      <c r="CF47" s="191"/>
      <c r="CG47" s="188"/>
      <c r="CH47" s="188"/>
      <c r="CI47" s="188"/>
      <c r="CJ47" s="188"/>
      <c r="CK47" s="188"/>
      <c r="CL47" s="188"/>
      <c r="CM47" s="188"/>
      <c r="CN47" s="188"/>
      <c r="CO47" s="188"/>
      <c r="CP47" s="188"/>
      <c r="CQ47" s="188"/>
      <c r="CR47" s="189"/>
      <c r="CS47" s="191" t="s">
        <v>262</v>
      </c>
      <c r="CT47" s="188"/>
      <c r="CU47" s="188"/>
      <c r="CV47" s="188"/>
      <c r="CW47" s="188"/>
      <c r="CX47" s="188"/>
      <c r="CY47" s="188"/>
      <c r="CZ47" s="188"/>
      <c r="DA47" s="188"/>
      <c r="DB47" s="188"/>
      <c r="DC47" s="188"/>
      <c r="DD47" s="188"/>
      <c r="DE47" s="189"/>
      <c r="DF47" s="193"/>
      <c r="DG47" s="194"/>
      <c r="DH47" s="194"/>
      <c r="DI47" s="194"/>
      <c r="DJ47" s="194"/>
      <c r="DK47" s="194"/>
      <c r="DL47" s="194"/>
      <c r="DM47" s="194"/>
      <c r="DN47" s="194"/>
      <c r="DO47" s="194"/>
      <c r="DP47" s="194"/>
      <c r="DQ47" s="194"/>
      <c r="DR47" s="195"/>
      <c r="DS47" s="193"/>
      <c r="DT47" s="194"/>
      <c r="DU47" s="194"/>
      <c r="DV47" s="194"/>
      <c r="DW47" s="194"/>
      <c r="DX47" s="194"/>
      <c r="DY47" s="194"/>
      <c r="DZ47" s="194"/>
      <c r="EA47" s="194"/>
      <c r="EB47" s="194"/>
      <c r="EC47" s="194"/>
      <c r="ED47" s="194"/>
      <c r="EE47" s="195"/>
      <c r="EF47" s="193"/>
      <c r="EG47" s="194"/>
      <c r="EH47" s="194"/>
      <c r="EI47" s="194"/>
      <c r="EJ47" s="194"/>
      <c r="EK47" s="194"/>
      <c r="EL47" s="194"/>
      <c r="EM47" s="194"/>
      <c r="EN47" s="194"/>
      <c r="EO47" s="194"/>
      <c r="EP47" s="194"/>
      <c r="EQ47" s="194"/>
      <c r="ER47" s="195"/>
    </row>
    <row r="48" spans="1:148" ht="10.5" customHeight="1">
      <c r="A48" s="184" t="s">
        <v>268</v>
      </c>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6"/>
      <c r="BX48" s="187" t="s">
        <v>292</v>
      </c>
      <c r="BY48" s="188"/>
      <c r="BZ48" s="188"/>
      <c r="CA48" s="188"/>
      <c r="CB48" s="188"/>
      <c r="CC48" s="188"/>
      <c r="CD48" s="188"/>
      <c r="CE48" s="189"/>
      <c r="CF48" s="191"/>
      <c r="CG48" s="188"/>
      <c r="CH48" s="188"/>
      <c r="CI48" s="188"/>
      <c r="CJ48" s="188"/>
      <c r="CK48" s="188"/>
      <c r="CL48" s="188"/>
      <c r="CM48" s="188"/>
      <c r="CN48" s="188"/>
      <c r="CO48" s="188"/>
      <c r="CP48" s="188"/>
      <c r="CQ48" s="188"/>
      <c r="CR48" s="189"/>
      <c r="CS48" s="191" t="s">
        <v>263</v>
      </c>
      <c r="CT48" s="188"/>
      <c r="CU48" s="188"/>
      <c r="CV48" s="188"/>
      <c r="CW48" s="188"/>
      <c r="CX48" s="188"/>
      <c r="CY48" s="188"/>
      <c r="CZ48" s="188"/>
      <c r="DA48" s="188"/>
      <c r="DB48" s="188"/>
      <c r="DC48" s="188"/>
      <c r="DD48" s="188"/>
      <c r="DE48" s="189"/>
      <c r="DF48" s="193"/>
      <c r="DG48" s="194"/>
      <c r="DH48" s="194"/>
      <c r="DI48" s="194"/>
      <c r="DJ48" s="194"/>
      <c r="DK48" s="194"/>
      <c r="DL48" s="194"/>
      <c r="DM48" s="194"/>
      <c r="DN48" s="194"/>
      <c r="DO48" s="194"/>
      <c r="DP48" s="194"/>
      <c r="DQ48" s="194"/>
      <c r="DR48" s="195"/>
      <c r="DS48" s="193"/>
      <c r="DT48" s="194"/>
      <c r="DU48" s="194"/>
      <c r="DV48" s="194"/>
      <c r="DW48" s="194"/>
      <c r="DX48" s="194"/>
      <c r="DY48" s="194"/>
      <c r="DZ48" s="194"/>
      <c r="EA48" s="194"/>
      <c r="EB48" s="194"/>
      <c r="EC48" s="194"/>
      <c r="ED48" s="194"/>
      <c r="EE48" s="195"/>
      <c r="EF48" s="193"/>
      <c r="EG48" s="194"/>
      <c r="EH48" s="194"/>
      <c r="EI48" s="194"/>
      <c r="EJ48" s="194"/>
      <c r="EK48" s="194"/>
      <c r="EL48" s="194"/>
      <c r="EM48" s="194"/>
      <c r="EN48" s="194"/>
      <c r="EO48" s="194"/>
      <c r="EP48" s="194"/>
      <c r="EQ48" s="194"/>
      <c r="ER48" s="195"/>
    </row>
    <row r="49" spans="1:148" ht="10.5" customHeight="1">
      <c r="A49" s="184" t="s">
        <v>269</v>
      </c>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5"/>
      <c r="BR49" s="185"/>
      <c r="BS49" s="185"/>
      <c r="BT49" s="185"/>
      <c r="BU49" s="185"/>
      <c r="BV49" s="185"/>
      <c r="BW49" s="186"/>
      <c r="BX49" s="187" t="s">
        <v>293</v>
      </c>
      <c r="BY49" s="188"/>
      <c r="BZ49" s="188"/>
      <c r="CA49" s="188"/>
      <c r="CB49" s="188"/>
      <c r="CC49" s="188"/>
      <c r="CD49" s="188"/>
      <c r="CE49" s="189"/>
      <c r="CF49" s="191"/>
      <c r="CG49" s="188"/>
      <c r="CH49" s="188"/>
      <c r="CI49" s="188"/>
      <c r="CJ49" s="188"/>
      <c r="CK49" s="188"/>
      <c r="CL49" s="188"/>
      <c r="CM49" s="188"/>
      <c r="CN49" s="188"/>
      <c r="CO49" s="188"/>
      <c r="CP49" s="188"/>
      <c r="CQ49" s="188"/>
      <c r="CR49" s="189"/>
      <c r="CS49" s="191" t="s">
        <v>264</v>
      </c>
      <c r="CT49" s="188"/>
      <c r="CU49" s="188"/>
      <c r="CV49" s="188"/>
      <c r="CW49" s="188"/>
      <c r="CX49" s="188"/>
      <c r="CY49" s="188"/>
      <c r="CZ49" s="188"/>
      <c r="DA49" s="188"/>
      <c r="DB49" s="188"/>
      <c r="DC49" s="188"/>
      <c r="DD49" s="188"/>
      <c r="DE49" s="189"/>
      <c r="DF49" s="193"/>
      <c r="DG49" s="194"/>
      <c r="DH49" s="194"/>
      <c r="DI49" s="194"/>
      <c r="DJ49" s="194"/>
      <c r="DK49" s="194"/>
      <c r="DL49" s="194"/>
      <c r="DM49" s="194"/>
      <c r="DN49" s="194"/>
      <c r="DO49" s="194"/>
      <c r="DP49" s="194"/>
      <c r="DQ49" s="194"/>
      <c r="DR49" s="195"/>
      <c r="DS49" s="193"/>
      <c r="DT49" s="194"/>
      <c r="DU49" s="194"/>
      <c r="DV49" s="194"/>
      <c r="DW49" s="194"/>
      <c r="DX49" s="194"/>
      <c r="DY49" s="194"/>
      <c r="DZ49" s="194"/>
      <c r="EA49" s="194"/>
      <c r="EB49" s="194"/>
      <c r="EC49" s="194"/>
      <c r="ED49" s="194"/>
      <c r="EE49" s="195"/>
      <c r="EF49" s="193"/>
      <c r="EG49" s="194"/>
      <c r="EH49" s="194"/>
      <c r="EI49" s="194"/>
      <c r="EJ49" s="194"/>
      <c r="EK49" s="194"/>
      <c r="EL49" s="194"/>
      <c r="EM49" s="194"/>
      <c r="EN49" s="194"/>
      <c r="EO49" s="194"/>
      <c r="EP49" s="194"/>
      <c r="EQ49" s="194"/>
      <c r="ER49" s="195"/>
    </row>
    <row r="50" spans="1:148" ht="10.5" customHeight="1">
      <c r="A50" s="184" t="s">
        <v>270</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5"/>
      <c r="BR50" s="185"/>
      <c r="BS50" s="185"/>
      <c r="BT50" s="185"/>
      <c r="BU50" s="185"/>
      <c r="BV50" s="185"/>
      <c r="BW50" s="186"/>
      <c r="BX50" s="187" t="s">
        <v>294</v>
      </c>
      <c r="BY50" s="188"/>
      <c r="BZ50" s="188"/>
      <c r="CA50" s="188"/>
      <c r="CB50" s="188"/>
      <c r="CC50" s="188"/>
      <c r="CD50" s="188"/>
      <c r="CE50" s="189"/>
      <c r="CF50" s="191"/>
      <c r="CG50" s="188"/>
      <c r="CH50" s="188"/>
      <c r="CI50" s="188"/>
      <c r="CJ50" s="188"/>
      <c r="CK50" s="188"/>
      <c r="CL50" s="188"/>
      <c r="CM50" s="188"/>
      <c r="CN50" s="188"/>
      <c r="CO50" s="188"/>
      <c r="CP50" s="188"/>
      <c r="CQ50" s="188"/>
      <c r="CR50" s="189"/>
      <c r="CS50" s="191" t="s">
        <v>265</v>
      </c>
      <c r="CT50" s="188"/>
      <c r="CU50" s="188"/>
      <c r="CV50" s="188"/>
      <c r="CW50" s="188"/>
      <c r="CX50" s="188"/>
      <c r="CY50" s="188"/>
      <c r="CZ50" s="188"/>
      <c r="DA50" s="188"/>
      <c r="DB50" s="188"/>
      <c r="DC50" s="188"/>
      <c r="DD50" s="188"/>
      <c r="DE50" s="189"/>
      <c r="DF50" s="193"/>
      <c r="DG50" s="194"/>
      <c r="DH50" s="194"/>
      <c r="DI50" s="194"/>
      <c r="DJ50" s="194"/>
      <c r="DK50" s="194"/>
      <c r="DL50" s="194"/>
      <c r="DM50" s="194"/>
      <c r="DN50" s="194"/>
      <c r="DO50" s="194"/>
      <c r="DP50" s="194"/>
      <c r="DQ50" s="194"/>
      <c r="DR50" s="195"/>
      <c r="DS50" s="193"/>
      <c r="DT50" s="194"/>
      <c r="DU50" s="194"/>
      <c r="DV50" s="194"/>
      <c r="DW50" s="194"/>
      <c r="DX50" s="194"/>
      <c r="DY50" s="194"/>
      <c r="DZ50" s="194"/>
      <c r="EA50" s="194"/>
      <c r="EB50" s="194"/>
      <c r="EC50" s="194"/>
      <c r="ED50" s="194"/>
      <c r="EE50" s="195"/>
      <c r="EF50" s="193"/>
      <c r="EG50" s="194"/>
      <c r="EH50" s="194"/>
      <c r="EI50" s="194"/>
      <c r="EJ50" s="194"/>
      <c r="EK50" s="194"/>
      <c r="EL50" s="194"/>
      <c r="EM50" s="194"/>
      <c r="EN50" s="194"/>
      <c r="EO50" s="194"/>
      <c r="EP50" s="194"/>
      <c r="EQ50" s="194"/>
      <c r="ER50" s="195"/>
    </row>
    <row r="51" spans="1:148" ht="10.5" customHeight="1">
      <c r="A51" s="184" t="s">
        <v>61</v>
      </c>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5"/>
      <c r="BR51" s="185"/>
      <c r="BS51" s="185"/>
      <c r="BT51" s="185"/>
      <c r="BU51" s="185"/>
      <c r="BV51" s="185"/>
      <c r="BW51" s="186"/>
      <c r="BX51" s="187" t="s">
        <v>62</v>
      </c>
      <c r="BY51" s="188"/>
      <c r="BZ51" s="188"/>
      <c r="CA51" s="188"/>
      <c r="CB51" s="188"/>
      <c r="CC51" s="188"/>
      <c r="CD51" s="188"/>
      <c r="CE51" s="189"/>
      <c r="CF51" s="191" t="s">
        <v>63</v>
      </c>
      <c r="CG51" s="188"/>
      <c r="CH51" s="188"/>
      <c r="CI51" s="188"/>
      <c r="CJ51" s="188"/>
      <c r="CK51" s="188"/>
      <c r="CL51" s="188"/>
      <c r="CM51" s="188"/>
      <c r="CN51" s="188"/>
      <c r="CO51" s="188"/>
      <c r="CP51" s="188"/>
      <c r="CQ51" s="188"/>
      <c r="CR51" s="189"/>
      <c r="CS51" s="196"/>
      <c r="CT51" s="197"/>
      <c r="CU51" s="197"/>
      <c r="CV51" s="197"/>
      <c r="CW51" s="197"/>
      <c r="CX51" s="197"/>
      <c r="CY51" s="197"/>
      <c r="CZ51" s="197"/>
      <c r="DA51" s="197"/>
      <c r="DB51" s="197"/>
      <c r="DC51" s="197"/>
      <c r="DD51" s="197"/>
      <c r="DE51" s="198"/>
      <c r="DF51" s="181">
        <f>DF53+DF54+DF55+DF56+DF57+DF58</f>
        <v>3591962.46</v>
      </c>
      <c r="DG51" s="182"/>
      <c r="DH51" s="182"/>
      <c r="DI51" s="182"/>
      <c r="DJ51" s="182"/>
      <c r="DK51" s="182"/>
      <c r="DL51" s="182"/>
      <c r="DM51" s="182"/>
      <c r="DN51" s="182"/>
      <c r="DO51" s="182"/>
      <c r="DP51" s="182"/>
      <c r="DQ51" s="182"/>
      <c r="DR51" s="183"/>
      <c r="DS51" s="181">
        <f>DS53+DS54+DS55+DS56+DS57+DS58</f>
        <v>4985200</v>
      </c>
      <c r="DT51" s="182"/>
      <c r="DU51" s="182"/>
      <c r="DV51" s="182"/>
      <c r="DW51" s="182"/>
      <c r="DX51" s="182"/>
      <c r="DY51" s="182"/>
      <c r="DZ51" s="182"/>
      <c r="EA51" s="182"/>
      <c r="EB51" s="182"/>
      <c r="EC51" s="182"/>
      <c r="ED51" s="182"/>
      <c r="EE51" s="183"/>
      <c r="EF51" s="181">
        <f>EF53+EF54+EF55+EF56+EF57+EF58</f>
        <v>4994500</v>
      </c>
      <c r="EG51" s="182"/>
      <c r="EH51" s="182"/>
      <c r="EI51" s="182"/>
      <c r="EJ51" s="182"/>
      <c r="EK51" s="182"/>
      <c r="EL51" s="182"/>
      <c r="EM51" s="182"/>
      <c r="EN51" s="182"/>
      <c r="EO51" s="182"/>
      <c r="EP51" s="182"/>
      <c r="EQ51" s="182"/>
      <c r="ER51" s="183"/>
    </row>
    <row r="52" spans="1:148" ht="10.5" customHeight="1">
      <c r="A52" s="272" t="s">
        <v>50</v>
      </c>
      <c r="B52" s="272"/>
      <c r="C52" s="272"/>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72"/>
      <c r="AE52" s="272"/>
      <c r="AF52" s="272"/>
      <c r="AG52" s="272"/>
      <c r="AH52" s="272"/>
      <c r="AI52" s="272"/>
      <c r="AJ52" s="272"/>
      <c r="AK52" s="272"/>
      <c r="AL52" s="272"/>
      <c r="AM52" s="272"/>
      <c r="AN52" s="272"/>
      <c r="AO52" s="272"/>
      <c r="AP52" s="272"/>
      <c r="AQ52" s="272"/>
      <c r="AR52" s="272"/>
      <c r="AS52" s="272"/>
      <c r="AT52" s="272"/>
      <c r="AU52" s="272"/>
      <c r="AV52" s="272"/>
      <c r="AW52" s="272"/>
      <c r="AX52" s="272"/>
      <c r="AY52" s="272"/>
      <c r="AZ52" s="272"/>
      <c r="BA52" s="272"/>
      <c r="BB52" s="272"/>
      <c r="BC52" s="272"/>
      <c r="BD52" s="272"/>
      <c r="BE52" s="272"/>
      <c r="BF52" s="272"/>
      <c r="BG52" s="272"/>
      <c r="BH52" s="272"/>
      <c r="BI52" s="272"/>
      <c r="BJ52" s="272"/>
      <c r="BK52" s="272"/>
      <c r="BL52" s="272"/>
      <c r="BM52" s="272"/>
      <c r="BN52" s="272"/>
      <c r="BO52" s="272"/>
      <c r="BP52" s="272"/>
      <c r="BQ52" s="272"/>
      <c r="BR52" s="272"/>
      <c r="BS52" s="272"/>
      <c r="BT52" s="272"/>
      <c r="BU52" s="272"/>
      <c r="BV52" s="272"/>
      <c r="BW52" s="272"/>
      <c r="BX52" s="261"/>
      <c r="BY52" s="210"/>
      <c r="BZ52" s="210"/>
      <c r="CA52" s="210"/>
      <c r="CB52" s="210"/>
      <c r="CC52" s="210"/>
      <c r="CD52" s="210"/>
      <c r="CE52" s="211"/>
      <c r="CF52" s="209"/>
      <c r="CG52" s="210"/>
      <c r="CH52" s="210"/>
      <c r="CI52" s="210"/>
      <c r="CJ52" s="210"/>
      <c r="CK52" s="210"/>
      <c r="CL52" s="210"/>
      <c r="CM52" s="210"/>
      <c r="CN52" s="210"/>
      <c r="CO52" s="210"/>
      <c r="CP52" s="210"/>
      <c r="CQ52" s="210"/>
      <c r="CR52" s="211"/>
      <c r="CS52" s="209"/>
      <c r="CT52" s="210"/>
      <c r="CU52" s="210"/>
      <c r="CV52" s="210"/>
      <c r="CW52" s="210"/>
      <c r="CX52" s="210"/>
      <c r="CY52" s="210"/>
      <c r="CZ52" s="210"/>
      <c r="DA52" s="210"/>
      <c r="DB52" s="210"/>
      <c r="DC52" s="210"/>
      <c r="DD52" s="210"/>
      <c r="DE52" s="211"/>
      <c r="DF52" s="199"/>
      <c r="DG52" s="200"/>
      <c r="DH52" s="200"/>
      <c r="DI52" s="200"/>
      <c r="DJ52" s="200"/>
      <c r="DK52" s="200"/>
      <c r="DL52" s="200"/>
      <c r="DM52" s="200"/>
      <c r="DN52" s="200"/>
      <c r="DO52" s="200"/>
      <c r="DP52" s="200"/>
      <c r="DQ52" s="200"/>
      <c r="DR52" s="201"/>
      <c r="DS52" s="199"/>
      <c r="DT52" s="200"/>
      <c r="DU52" s="200"/>
      <c r="DV52" s="200"/>
      <c r="DW52" s="200"/>
      <c r="DX52" s="200"/>
      <c r="DY52" s="200"/>
      <c r="DZ52" s="200"/>
      <c r="EA52" s="200"/>
      <c r="EB52" s="200"/>
      <c r="EC52" s="200"/>
      <c r="ED52" s="200"/>
      <c r="EE52" s="201"/>
      <c r="EF52" s="199"/>
      <c r="EG52" s="200"/>
      <c r="EH52" s="200"/>
      <c r="EI52" s="200"/>
      <c r="EJ52" s="200"/>
      <c r="EK52" s="200"/>
      <c r="EL52" s="200"/>
      <c r="EM52" s="200"/>
      <c r="EN52" s="200"/>
      <c r="EO52" s="200"/>
      <c r="EP52" s="200"/>
      <c r="EQ52" s="200"/>
      <c r="ER52" s="201"/>
    </row>
    <row r="53" spans="1:148" ht="24" customHeight="1">
      <c r="A53" s="184" t="s">
        <v>275</v>
      </c>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186"/>
      <c r="BX53" s="187" t="s">
        <v>295</v>
      </c>
      <c r="BY53" s="188"/>
      <c r="BZ53" s="188"/>
      <c r="CA53" s="188"/>
      <c r="CB53" s="188"/>
      <c r="CC53" s="188"/>
      <c r="CD53" s="188"/>
      <c r="CE53" s="189"/>
      <c r="CF53" s="191"/>
      <c r="CG53" s="188"/>
      <c r="CH53" s="188"/>
      <c r="CI53" s="188"/>
      <c r="CJ53" s="188"/>
      <c r="CK53" s="188"/>
      <c r="CL53" s="188"/>
      <c r="CM53" s="188"/>
      <c r="CN53" s="188"/>
      <c r="CO53" s="188"/>
      <c r="CP53" s="188"/>
      <c r="CQ53" s="188"/>
      <c r="CR53" s="189"/>
      <c r="CS53" s="191" t="s">
        <v>271</v>
      </c>
      <c r="CT53" s="188"/>
      <c r="CU53" s="188"/>
      <c r="CV53" s="188"/>
      <c r="CW53" s="188"/>
      <c r="CX53" s="188"/>
      <c r="CY53" s="188"/>
      <c r="CZ53" s="188"/>
      <c r="DA53" s="188"/>
      <c r="DB53" s="188"/>
      <c r="DC53" s="188"/>
      <c r="DD53" s="188"/>
      <c r="DE53" s="189"/>
      <c r="DF53" s="181">
        <v>3591462.46</v>
      </c>
      <c r="DG53" s="182"/>
      <c r="DH53" s="182"/>
      <c r="DI53" s="182"/>
      <c r="DJ53" s="182"/>
      <c r="DK53" s="182"/>
      <c r="DL53" s="182"/>
      <c r="DM53" s="182"/>
      <c r="DN53" s="182"/>
      <c r="DO53" s="182"/>
      <c r="DP53" s="182"/>
      <c r="DQ53" s="182"/>
      <c r="DR53" s="183"/>
      <c r="DS53" s="181">
        <f>1626000+3359200</f>
        <v>4985200</v>
      </c>
      <c r="DT53" s="182"/>
      <c r="DU53" s="182"/>
      <c r="DV53" s="182"/>
      <c r="DW53" s="182"/>
      <c r="DX53" s="182"/>
      <c r="DY53" s="182"/>
      <c r="DZ53" s="182"/>
      <c r="EA53" s="182"/>
      <c r="EB53" s="182"/>
      <c r="EC53" s="182"/>
      <c r="ED53" s="182"/>
      <c r="EE53" s="183"/>
      <c r="EF53" s="181">
        <f>1635300+3359200</f>
        <v>4994500</v>
      </c>
      <c r="EG53" s="182"/>
      <c r="EH53" s="182"/>
      <c r="EI53" s="182"/>
      <c r="EJ53" s="182"/>
      <c r="EK53" s="182"/>
      <c r="EL53" s="182"/>
      <c r="EM53" s="182"/>
      <c r="EN53" s="182"/>
      <c r="EO53" s="182"/>
      <c r="EP53" s="182"/>
      <c r="EQ53" s="182"/>
      <c r="ER53" s="183"/>
    </row>
    <row r="54" spans="1:148" ht="22.5" customHeight="1">
      <c r="A54" s="184" t="s">
        <v>276</v>
      </c>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5"/>
      <c r="BR54" s="185"/>
      <c r="BS54" s="185"/>
      <c r="BT54" s="185"/>
      <c r="BU54" s="185"/>
      <c r="BV54" s="185"/>
      <c r="BW54" s="186"/>
      <c r="BX54" s="187" t="s">
        <v>296</v>
      </c>
      <c r="BY54" s="188"/>
      <c r="BZ54" s="188"/>
      <c r="CA54" s="188"/>
      <c r="CB54" s="188"/>
      <c r="CC54" s="188"/>
      <c r="CD54" s="188"/>
      <c r="CE54" s="189"/>
      <c r="CF54" s="191"/>
      <c r="CG54" s="188"/>
      <c r="CH54" s="188"/>
      <c r="CI54" s="188"/>
      <c r="CJ54" s="188"/>
      <c r="CK54" s="188"/>
      <c r="CL54" s="188"/>
      <c r="CM54" s="188"/>
      <c r="CN54" s="188"/>
      <c r="CO54" s="188"/>
      <c r="CP54" s="188"/>
      <c r="CQ54" s="188"/>
      <c r="CR54" s="189"/>
      <c r="CS54" s="191" t="s">
        <v>271</v>
      </c>
      <c r="CT54" s="188"/>
      <c r="CU54" s="188"/>
      <c r="CV54" s="188"/>
      <c r="CW54" s="188"/>
      <c r="CX54" s="188"/>
      <c r="CY54" s="188"/>
      <c r="CZ54" s="188"/>
      <c r="DA54" s="188"/>
      <c r="DB54" s="188"/>
      <c r="DC54" s="188"/>
      <c r="DD54" s="188"/>
      <c r="DE54" s="189"/>
      <c r="DF54" s="181"/>
      <c r="DG54" s="182"/>
      <c r="DH54" s="182"/>
      <c r="DI54" s="182"/>
      <c r="DJ54" s="182"/>
      <c r="DK54" s="182"/>
      <c r="DL54" s="182"/>
      <c r="DM54" s="182"/>
      <c r="DN54" s="182"/>
      <c r="DO54" s="182"/>
      <c r="DP54" s="182"/>
      <c r="DQ54" s="182"/>
      <c r="DR54" s="183"/>
      <c r="DS54" s="181"/>
      <c r="DT54" s="182"/>
      <c r="DU54" s="182"/>
      <c r="DV54" s="182"/>
      <c r="DW54" s="182"/>
      <c r="DX54" s="182"/>
      <c r="DY54" s="182"/>
      <c r="DZ54" s="182"/>
      <c r="EA54" s="182"/>
      <c r="EB54" s="182"/>
      <c r="EC54" s="182"/>
      <c r="ED54" s="182"/>
      <c r="EE54" s="183"/>
      <c r="EF54" s="181"/>
      <c r="EG54" s="182"/>
      <c r="EH54" s="182"/>
      <c r="EI54" s="182"/>
      <c r="EJ54" s="182"/>
      <c r="EK54" s="182"/>
      <c r="EL54" s="182"/>
      <c r="EM54" s="182"/>
      <c r="EN54" s="182"/>
      <c r="EO54" s="182"/>
      <c r="EP54" s="182"/>
      <c r="EQ54" s="182"/>
      <c r="ER54" s="183"/>
    </row>
    <row r="55" spans="1:148" ht="21.75" customHeight="1">
      <c r="A55" s="184" t="s">
        <v>277</v>
      </c>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5"/>
      <c r="BS55" s="185"/>
      <c r="BT55" s="185"/>
      <c r="BU55" s="185"/>
      <c r="BV55" s="185"/>
      <c r="BW55" s="186"/>
      <c r="BX55" s="187" t="s">
        <v>297</v>
      </c>
      <c r="BY55" s="188"/>
      <c r="BZ55" s="188"/>
      <c r="CA55" s="188"/>
      <c r="CB55" s="188"/>
      <c r="CC55" s="188"/>
      <c r="CD55" s="188"/>
      <c r="CE55" s="189"/>
      <c r="CF55" s="191"/>
      <c r="CG55" s="188"/>
      <c r="CH55" s="188"/>
      <c r="CI55" s="188"/>
      <c r="CJ55" s="188"/>
      <c r="CK55" s="188"/>
      <c r="CL55" s="188"/>
      <c r="CM55" s="188"/>
      <c r="CN55" s="188"/>
      <c r="CO55" s="188"/>
      <c r="CP55" s="188"/>
      <c r="CQ55" s="188"/>
      <c r="CR55" s="189"/>
      <c r="CS55" s="191" t="s">
        <v>272</v>
      </c>
      <c r="CT55" s="188"/>
      <c r="CU55" s="188"/>
      <c r="CV55" s="188"/>
      <c r="CW55" s="188"/>
      <c r="CX55" s="188"/>
      <c r="CY55" s="188"/>
      <c r="CZ55" s="188"/>
      <c r="DA55" s="188"/>
      <c r="DB55" s="188"/>
      <c r="DC55" s="188"/>
      <c r="DD55" s="188"/>
      <c r="DE55" s="189"/>
      <c r="DF55" s="181">
        <v>500</v>
      </c>
      <c r="DG55" s="182"/>
      <c r="DH55" s="182"/>
      <c r="DI55" s="182"/>
      <c r="DJ55" s="182"/>
      <c r="DK55" s="182"/>
      <c r="DL55" s="182"/>
      <c r="DM55" s="182"/>
      <c r="DN55" s="182"/>
      <c r="DO55" s="182"/>
      <c r="DP55" s="182"/>
      <c r="DQ55" s="182"/>
      <c r="DR55" s="183"/>
      <c r="DS55" s="181"/>
      <c r="DT55" s="182"/>
      <c r="DU55" s="182"/>
      <c r="DV55" s="182"/>
      <c r="DW55" s="182"/>
      <c r="DX55" s="182"/>
      <c r="DY55" s="182"/>
      <c r="DZ55" s="182"/>
      <c r="EA55" s="182"/>
      <c r="EB55" s="182"/>
      <c r="EC55" s="182"/>
      <c r="ED55" s="182"/>
      <c r="EE55" s="183"/>
      <c r="EF55" s="181"/>
      <c r="EG55" s="182"/>
      <c r="EH55" s="182"/>
      <c r="EI55" s="182"/>
      <c r="EJ55" s="182"/>
      <c r="EK55" s="182"/>
      <c r="EL55" s="182"/>
      <c r="EM55" s="182"/>
      <c r="EN55" s="182"/>
      <c r="EO55" s="182"/>
      <c r="EP55" s="182"/>
      <c r="EQ55" s="182"/>
      <c r="ER55" s="183"/>
    </row>
    <row r="56" spans="1:148" ht="21.75" customHeight="1">
      <c r="A56" s="184" t="s">
        <v>278</v>
      </c>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5"/>
      <c r="BR56" s="185"/>
      <c r="BS56" s="185"/>
      <c r="BT56" s="185"/>
      <c r="BU56" s="185"/>
      <c r="BV56" s="185"/>
      <c r="BW56" s="186"/>
      <c r="BX56" s="187" t="s">
        <v>298</v>
      </c>
      <c r="BY56" s="188"/>
      <c r="BZ56" s="188"/>
      <c r="CA56" s="188"/>
      <c r="CB56" s="188"/>
      <c r="CC56" s="188"/>
      <c r="CD56" s="188"/>
      <c r="CE56" s="189"/>
      <c r="CF56" s="191"/>
      <c r="CG56" s="188"/>
      <c r="CH56" s="188"/>
      <c r="CI56" s="188"/>
      <c r="CJ56" s="188"/>
      <c r="CK56" s="188"/>
      <c r="CL56" s="188"/>
      <c r="CM56" s="188"/>
      <c r="CN56" s="188"/>
      <c r="CO56" s="188"/>
      <c r="CP56" s="188"/>
      <c r="CQ56" s="188"/>
      <c r="CR56" s="189"/>
      <c r="CS56" s="191" t="s">
        <v>273</v>
      </c>
      <c r="CT56" s="188"/>
      <c r="CU56" s="188"/>
      <c r="CV56" s="188"/>
      <c r="CW56" s="188"/>
      <c r="CX56" s="188"/>
      <c r="CY56" s="188"/>
      <c r="CZ56" s="188"/>
      <c r="DA56" s="188"/>
      <c r="DB56" s="188"/>
      <c r="DC56" s="188"/>
      <c r="DD56" s="188"/>
      <c r="DE56" s="189"/>
      <c r="DF56" s="181"/>
      <c r="DG56" s="182"/>
      <c r="DH56" s="182"/>
      <c r="DI56" s="182"/>
      <c r="DJ56" s="182"/>
      <c r="DK56" s="182"/>
      <c r="DL56" s="182"/>
      <c r="DM56" s="182"/>
      <c r="DN56" s="182"/>
      <c r="DO56" s="182"/>
      <c r="DP56" s="182"/>
      <c r="DQ56" s="182"/>
      <c r="DR56" s="183"/>
      <c r="DS56" s="181"/>
      <c r="DT56" s="182"/>
      <c r="DU56" s="182"/>
      <c r="DV56" s="182"/>
      <c r="DW56" s="182"/>
      <c r="DX56" s="182"/>
      <c r="DY56" s="182"/>
      <c r="DZ56" s="182"/>
      <c r="EA56" s="182"/>
      <c r="EB56" s="182"/>
      <c r="EC56" s="182"/>
      <c r="ED56" s="182"/>
      <c r="EE56" s="183"/>
      <c r="EF56" s="181"/>
      <c r="EG56" s="182"/>
      <c r="EH56" s="182"/>
      <c r="EI56" s="182"/>
      <c r="EJ56" s="182"/>
      <c r="EK56" s="182"/>
      <c r="EL56" s="182"/>
      <c r="EM56" s="182"/>
      <c r="EN56" s="182"/>
      <c r="EO56" s="182"/>
      <c r="EP56" s="182"/>
      <c r="EQ56" s="182"/>
      <c r="ER56" s="183"/>
    </row>
    <row r="57" spans="1:148" ht="21" customHeight="1">
      <c r="A57" s="184" t="s">
        <v>279</v>
      </c>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186"/>
      <c r="BX57" s="187" t="s">
        <v>299</v>
      </c>
      <c r="BY57" s="188"/>
      <c r="BZ57" s="188"/>
      <c r="CA57" s="188"/>
      <c r="CB57" s="188"/>
      <c r="CC57" s="188"/>
      <c r="CD57" s="188"/>
      <c r="CE57" s="189"/>
      <c r="CF57" s="191"/>
      <c r="CG57" s="188"/>
      <c r="CH57" s="188"/>
      <c r="CI57" s="188"/>
      <c r="CJ57" s="188"/>
      <c r="CK57" s="188"/>
      <c r="CL57" s="188"/>
      <c r="CM57" s="188"/>
      <c r="CN57" s="188"/>
      <c r="CO57" s="188"/>
      <c r="CP57" s="188"/>
      <c r="CQ57" s="188"/>
      <c r="CR57" s="189"/>
      <c r="CS57" s="191" t="s">
        <v>273</v>
      </c>
      <c r="CT57" s="188"/>
      <c r="CU57" s="188"/>
      <c r="CV57" s="188"/>
      <c r="CW57" s="188"/>
      <c r="CX57" s="188"/>
      <c r="CY57" s="188"/>
      <c r="CZ57" s="188"/>
      <c r="DA57" s="188"/>
      <c r="DB57" s="188"/>
      <c r="DC57" s="188"/>
      <c r="DD57" s="188"/>
      <c r="DE57" s="189"/>
      <c r="DF57" s="181"/>
      <c r="DG57" s="182"/>
      <c r="DH57" s="182"/>
      <c r="DI57" s="182"/>
      <c r="DJ57" s="182"/>
      <c r="DK57" s="182"/>
      <c r="DL57" s="182"/>
      <c r="DM57" s="182"/>
      <c r="DN57" s="182"/>
      <c r="DO57" s="182"/>
      <c r="DP57" s="182"/>
      <c r="DQ57" s="182"/>
      <c r="DR57" s="183"/>
      <c r="DS57" s="181"/>
      <c r="DT57" s="182"/>
      <c r="DU57" s="182"/>
      <c r="DV57" s="182"/>
      <c r="DW57" s="182"/>
      <c r="DX57" s="182"/>
      <c r="DY57" s="182"/>
      <c r="DZ57" s="182"/>
      <c r="EA57" s="182"/>
      <c r="EB57" s="182"/>
      <c r="EC57" s="182"/>
      <c r="ED57" s="182"/>
      <c r="EE57" s="183"/>
      <c r="EF57" s="181"/>
      <c r="EG57" s="182"/>
      <c r="EH57" s="182"/>
      <c r="EI57" s="182"/>
      <c r="EJ57" s="182"/>
      <c r="EK57" s="182"/>
      <c r="EL57" s="182"/>
      <c r="EM57" s="182"/>
      <c r="EN57" s="182"/>
      <c r="EO57" s="182"/>
      <c r="EP57" s="182"/>
      <c r="EQ57" s="182"/>
      <c r="ER57" s="183"/>
    </row>
    <row r="58" spans="1:148" ht="20.25" customHeight="1">
      <c r="A58" s="184" t="s">
        <v>280</v>
      </c>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6"/>
      <c r="BX58" s="187" t="s">
        <v>300</v>
      </c>
      <c r="BY58" s="188"/>
      <c r="BZ58" s="188"/>
      <c r="CA58" s="188"/>
      <c r="CB58" s="188"/>
      <c r="CC58" s="188"/>
      <c r="CD58" s="188"/>
      <c r="CE58" s="189"/>
      <c r="CF58" s="191"/>
      <c r="CG58" s="188"/>
      <c r="CH58" s="188"/>
      <c r="CI58" s="188"/>
      <c r="CJ58" s="188"/>
      <c r="CK58" s="188"/>
      <c r="CL58" s="188"/>
      <c r="CM58" s="188"/>
      <c r="CN58" s="188"/>
      <c r="CO58" s="188"/>
      <c r="CP58" s="188"/>
      <c r="CQ58" s="188"/>
      <c r="CR58" s="189"/>
      <c r="CS58" s="191" t="s">
        <v>274</v>
      </c>
      <c r="CT58" s="188"/>
      <c r="CU58" s="188"/>
      <c r="CV58" s="188"/>
      <c r="CW58" s="188"/>
      <c r="CX58" s="188"/>
      <c r="CY58" s="188"/>
      <c r="CZ58" s="188"/>
      <c r="DA58" s="188"/>
      <c r="DB58" s="188"/>
      <c r="DC58" s="188"/>
      <c r="DD58" s="188"/>
      <c r="DE58" s="189"/>
      <c r="DF58" s="181"/>
      <c r="DG58" s="182"/>
      <c r="DH58" s="182"/>
      <c r="DI58" s="182"/>
      <c r="DJ58" s="182"/>
      <c r="DK58" s="182"/>
      <c r="DL58" s="182"/>
      <c r="DM58" s="182"/>
      <c r="DN58" s="182"/>
      <c r="DO58" s="182"/>
      <c r="DP58" s="182"/>
      <c r="DQ58" s="182"/>
      <c r="DR58" s="183"/>
      <c r="DS58" s="181"/>
      <c r="DT58" s="182"/>
      <c r="DU58" s="182"/>
      <c r="DV58" s="182"/>
      <c r="DW58" s="182"/>
      <c r="DX58" s="182"/>
      <c r="DY58" s="182"/>
      <c r="DZ58" s="182"/>
      <c r="EA58" s="182"/>
      <c r="EB58" s="182"/>
      <c r="EC58" s="182"/>
      <c r="ED58" s="182"/>
      <c r="EE58" s="183"/>
      <c r="EF58" s="181"/>
      <c r="EG58" s="182"/>
      <c r="EH58" s="182"/>
      <c r="EI58" s="182"/>
      <c r="EJ58" s="182"/>
      <c r="EK58" s="182"/>
      <c r="EL58" s="182"/>
      <c r="EM58" s="182"/>
      <c r="EN58" s="182"/>
      <c r="EO58" s="182"/>
      <c r="EP58" s="182"/>
      <c r="EQ58" s="182"/>
      <c r="ER58" s="183"/>
    </row>
    <row r="59" spans="1:148" ht="10.5" customHeight="1">
      <c r="A59" s="184" t="s">
        <v>64</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185"/>
      <c r="BT59" s="185"/>
      <c r="BU59" s="185"/>
      <c r="BV59" s="185"/>
      <c r="BW59" s="186"/>
      <c r="BX59" s="187" t="s">
        <v>65</v>
      </c>
      <c r="BY59" s="188"/>
      <c r="BZ59" s="188"/>
      <c r="CA59" s="188"/>
      <c r="CB59" s="188"/>
      <c r="CC59" s="188"/>
      <c r="CD59" s="188"/>
      <c r="CE59" s="189"/>
      <c r="CF59" s="191" t="s">
        <v>111</v>
      </c>
      <c r="CG59" s="188"/>
      <c r="CH59" s="188"/>
      <c r="CI59" s="188"/>
      <c r="CJ59" s="188"/>
      <c r="CK59" s="188"/>
      <c r="CL59" s="188"/>
      <c r="CM59" s="188"/>
      <c r="CN59" s="188"/>
      <c r="CO59" s="188"/>
      <c r="CP59" s="188"/>
      <c r="CQ59" s="188"/>
      <c r="CR59" s="189"/>
      <c r="CS59" s="191"/>
      <c r="CT59" s="188"/>
      <c r="CU59" s="188"/>
      <c r="CV59" s="188"/>
      <c r="CW59" s="188"/>
      <c r="CX59" s="188"/>
      <c r="CY59" s="188"/>
      <c r="CZ59" s="188"/>
      <c r="DA59" s="188"/>
      <c r="DB59" s="188"/>
      <c r="DC59" s="188"/>
      <c r="DD59" s="188"/>
      <c r="DE59" s="189"/>
      <c r="DF59" s="181"/>
      <c r="DG59" s="182"/>
      <c r="DH59" s="182"/>
      <c r="DI59" s="182"/>
      <c r="DJ59" s="182"/>
      <c r="DK59" s="182"/>
      <c r="DL59" s="182"/>
      <c r="DM59" s="182"/>
      <c r="DN59" s="182"/>
      <c r="DO59" s="182"/>
      <c r="DP59" s="182"/>
      <c r="DQ59" s="182"/>
      <c r="DR59" s="183"/>
      <c r="DS59" s="181"/>
      <c r="DT59" s="182"/>
      <c r="DU59" s="182"/>
      <c r="DV59" s="182"/>
      <c r="DW59" s="182"/>
      <c r="DX59" s="182"/>
      <c r="DY59" s="182"/>
      <c r="DZ59" s="182"/>
      <c r="EA59" s="182"/>
      <c r="EB59" s="182"/>
      <c r="EC59" s="182"/>
      <c r="ED59" s="182"/>
      <c r="EE59" s="183"/>
      <c r="EF59" s="181"/>
      <c r="EG59" s="182"/>
      <c r="EH59" s="182"/>
      <c r="EI59" s="182"/>
      <c r="EJ59" s="182"/>
      <c r="EK59" s="182"/>
      <c r="EL59" s="182"/>
      <c r="EM59" s="182"/>
      <c r="EN59" s="182"/>
      <c r="EO59" s="182"/>
      <c r="EP59" s="182"/>
      <c r="EQ59" s="182"/>
      <c r="ER59" s="183"/>
    </row>
    <row r="60" spans="1:148" ht="10.5" customHeight="1">
      <c r="A60" s="272" t="s">
        <v>50</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2"/>
      <c r="AP60" s="272"/>
      <c r="AQ60" s="272"/>
      <c r="AR60" s="272"/>
      <c r="AS60" s="272"/>
      <c r="AT60" s="272"/>
      <c r="AU60" s="272"/>
      <c r="AV60" s="272"/>
      <c r="AW60" s="272"/>
      <c r="AX60" s="272"/>
      <c r="AY60" s="272"/>
      <c r="AZ60" s="272"/>
      <c r="BA60" s="272"/>
      <c r="BB60" s="272"/>
      <c r="BC60" s="272"/>
      <c r="BD60" s="272"/>
      <c r="BE60" s="272"/>
      <c r="BF60" s="272"/>
      <c r="BG60" s="272"/>
      <c r="BH60" s="272"/>
      <c r="BI60" s="272"/>
      <c r="BJ60" s="272"/>
      <c r="BK60" s="272"/>
      <c r="BL60" s="272"/>
      <c r="BM60" s="272"/>
      <c r="BN60" s="272"/>
      <c r="BO60" s="272"/>
      <c r="BP60" s="272"/>
      <c r="BQ60" s="272"/>
      <c r="BR60" s="272"/>
      <c r="BS60" s="272"/>
      <c r="BT60" s="272"/>
      <c r="BU60" s="272"/>
      <c r="BV60" s="272"/>
      <c r="BW60" s="272"/>
      <c r="BX60" s="261" t="s">
        <v>66</v>
      </c>
      <c r="BY60" s="210"/>
      <c r="BZ60" s="210"/>
      <c r="CA60" s="210"/>
      <c r="CB60" s="210"/>
      <c r="CC60" s="210"/>
      <c r="CD60" s="210"/>
      <c r="CE60" s="211"/>
      <c r="CF60" s="209" t="s">
        <v>284</v>
      </c>
      <c r="CG60" s="210"/>
      <c r="CH60" s="210"/>
      <c r="CI60" s="210"/>
      <c r="CJ60" s="210"/>
      <c r="CK60" s="210"/>
      <c r="CL60" s="210"/>
      <c r="CM60" s="210"/>
      <c r="CN60" s="210"/>
      <c r="CO60" s="210"/>
      <c r="CP60" s="210"/>
      <c r="CQ60" s="210"/>
      <c r="CR60" s="211"/>
      <c r="CS60" s="209"/>
      <c r="CT60" s="210"/>
      <c r="CU60" s="210"/>
      <c r="CV60" s="210"/>
      <c r="CW60" s="210"/>
      <c r="CX60" s="210"/>
      <c r="CY60" s="210"/>
      <c r="CZ60" s="210"/>
      <c r="DA60" s="210"/>
      <c r="DB60" s="210"/>
      <c r="DC60" s="210"/>
      <c r="DD60" s="210"/>
      <c r="DE60" s="211"/>
      <c r="DF60" s="199"/>
      <c r="DG60" s="200"/>
      <c r="DH60" s="200"/>
      <c r="DI60" s="200"/>
      <c r="DJ60" s="200"/>
      <c r="DK60" s="200"/>
      <c r="DL60" s="200"/>
      <c r="DM60" s="200"/>
      <c r="DN60" s="200"/>
      <c r="DO60" s="200"/>
      <c r="DP60" s="200"/>
      <c r="DQ60" s="200"/>
      <c r="DR60" s="201"/>
      <c r="DS60" s="199"/>
      <c r="DT60" s="200"/>
      <c r="DU60" s="200"/>
      <c r="DV60" s="200"/>
      <c r="DW60" s="200"/>
      <c r="DX60" s="200"/>
      <c r="DY60" s="200"/>
      <c r="DZ60" s="200"/>
      <c r="EA60" s="200"/>
      <c r="EB60" s="200"/>
      <c r="EC60" s="200"/>
      <c r="ED60" s="200"/>
      <c r="EE60" s="201"/>
      <c r="EF60" s="199"/>
      <c r="EG60" s="200"/>
      <c r="EH60" s="200"/>
      <c r="EI60" s="200"/>
      <c r="EJ60" s="200"/>
      <c r="EK60" s="200"/>
      <c r="EL60" s="200"/>
      <c r="EM60" s="200"/>
      <c r="EN60" s="200"/>
      <c r="EO60" s="200"/>
      <c r="EP60" s="200"/>
      <c r="EQ60" s="200"/>
      <c r="ER60" s="201"/>
    </row>
    <row r="61" spans="1:148" ht="10.5" customHeight="1">
      <c r="A61" s="270" t="s">
        <v>282</v>
      </c>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c r="BB61" s="270"/>
      <c r="BC61" s="270"/>
      <c r="BD61" s="270"/>
      <c r="BE61" s="270"/>
      <c r="BF61" s="270"/>
      <c r="BG61" s="270"/>
      <c r="BH61" s="270"/>
      <c r="BI61" s="270"/>
      <c r="BJ61" s="270"/>
      <c r="BK61" s="270"/>
      <c r="BL61" s="270"/>
      <c r="BM61" s="270"/>
      <c r="BN61" s="270"/>
      <c r="BO61" s="270"/>
      <c r="BP61" s="270"/>
      <c r="BQ61" s="270"/>
      <c r="BR61" s="270"/>
      <c r="BS61" s="270"/>
      <c r="BT61" s="270"/>
      <c r="BU61" s="270"/>
      <c r="BV61" s="270"/>
      <c r="BW61" s="271"/>
      <c r="BX61" s="247"/>
      <c r="BY61" s="248"/>
      <c r="BZ61" s="248"/>
      <c r="CA61" s="248"/>
      <c r="CB61" s="248"/>
      <c r="CC61" s="248"/>
      <c r="CD61" s="248"/>
      <c r="CE61" s="249"/>
      <c r="CF61" s="250"/>
      <c r="CG61" s="248"/>
      <c r="CH61" s="248"/>
      <c r="CI61" s="248"/>
      <c r="CJ61" s="248"/>
      <c r="CK61" s="248"/>
      <c r="CL61" s="248"/>
      <c r="CM61" s="248"/>
      <c r="CN61" s="248"/>
      <c r="CO61" s="248"/>
      <c r="CP61" s="248"/>
      <c r="CQ61" s="248"/>
      <c r="CR61" s="249"/>
      <c r="CS61" s="250"/>
      <c r="CT61" s="248"/>
      <c r="CU61" s="248"/>
      <c r="CV61" s="248"/>
      <c r="CW61" s="248"/>
      <c r="CX61" s="248"/>
      <c r="CY61" s="248"/>
      <c r="CZ61" s="248"/>
      <c r="DA61" s="248"/>
      <c r="DB61" s="248"/>
      <c r="DC61" s="248"/>
      <c r="DD61" s="248"/>
      <c r="DE61" s="249"/>
      <c r="DF61" s="241"/>
      <c r="DG61" s="242"/>
      <c r="DH61" s="242"/>
      <c r="DI61" s="242"/>
      <c r="DJ61" s="242"/>
      <c r="DK61" s="242"/>
      <c r="DL61" s="242"/>
      <c r="DM61" s="242"/>
      <c r="DN61" s="242"/>
      <c r="DO61" s="242"/>
      <c r="DP61" s="242"/>
      <c r="DQ61" s="242"/>
      <c r="DR61" s="243"/>
      <c r="DS61" s="241"/>
      <c r="DT61" s="242"/>
      <c r="DU61" s="242"/>
      <c r="DV61" s="242"/>
      <c r="DW61" s="242"/>
      <c r="DX61" s="242"/>
      <c r="DY61" s="242"/>
      <c r="DZ61" s="242"/>
      <c r="EA61" s="242"/>
      <c r="EB61" s="242"/>
      <c r="EC61" s="242"/>
      <c r="ED61" s="242"/>
      <c r="EE61" s="243"/>
      <c r="EF61" s="241"/>
      <c r="EG61" s="242"/>
      <c r="EH61" s="242"/>
      <c r="EI61" s="242"/>
      <c r="EJ61" s="242"/>
      <c r="EK61" s="242"/>
      <c r="EL61" s="242"/>
      <c r="EM61" s="242"/>
      <c r="EN61" s="242"/>
      <c r="EO61" s="242"/>
      <c r="EP61" s="242"/>
      <c r="EQ61" s="242"/>
      <c r="ER61" s="243"/>
    </row>
    <row r="62" spans="1:148" ht="20.25" customHeight="1">
      <c r="A62" s="269" t="s">
        <v>283</v>
      </c>
      <c r="B62" s="270"/>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c r="BM62" s="270"/>
      <c r="BN62" s="270"/>
      <c r="BO62" s="270"/>
      <c r="BP62" s="270"/>
      <c r="BQ62" s="270"/>
      <c r="BR62" s="270"/>
      <c r="BS62" s="270"/>
      <c r="BT62" s="270"/>
      <c r="BU62" s="270"/>
      <c r="BV62" s="270"/>
      <c r="BW62" s="271"/>
      <c r="BX62" s="187" t="s">
        <v>67</v>
      </c>
      <c r="BY62" s="188"/>
      <c r="BZ62" s="188"/>
      <c r="CA62" s="188"/>
      <c r="CB62" s="188"/>
      <c r="CC62" s="188"/>
      <c r="CD62" s="188"/>
      <c r="CE62" s="189"/>
      <c r="CF62" s="191"/>
      <c r="CG62" s="188"/>
      <c r="CH62" s="188"/>
      <c r="CI62" s="188"/>
      <c r="CJ62" s="188"/>
      <c r="CK62" s="188"/>
      <c r="CL62" s="188"/>
      <c r="CM62" s="188"/>
      <c r="CN62" s="188"/>
      <c r="CO62" s="188"/>
      <c r="CP62" s="188"/>
      <c r="CQ62" s="188"/>
      <c r="CR62" s="189"/>
      <c r="CS62" s="191" t="s">
        <v>285</v>
      </c>
      <c r="CT62" s="188"/>
      <c r="CU62" s="188"/>
      <c r="CV62" s="188"/>
      <c r="CW62" s="188"/>
      <c r="CX62" s="188"/>
      <c r="CY62" s="188"/>
      <c r="CZ62" s="188"/>
      <c r="DA62" s="188"/>
      <c r="DB62" s="188"/>
      <c r="DC62" s="188"/>
      <c r="DD62" s="188"/>
      <c r="DE62" s="189"/>
      <c r="DF62" s="181"/>
      <c r="DG62" s="182"/>
      <c r="DH62" s="182"/>
      <c r="DI62" s="182"/>
      <c r="DJ62" s="182"/>
      <c r="DK62" s="182"/>
      <c r="DL62" s="182"/>
      <c r="DM62" s="182"/>
      <c r="DN62" s="182"/>
      <c r="DO62" s="182"/>
      <c r="DP62" s="182"/>
      <c r="DQ62" s="182"/>
      <c r="DR62" s="183"/>
      <c r="DS62" s="181"/>
      <c r="DT62" s="182"/>
      <c r="DU62" s="182"/>
      <c r="DV62" s="182"/>
      <c r="DW62" s="182"/>
      <c r="DX62" s="182"/>
      <c r="DY62" s="182"/>
      <c r="DZ62" s="182"/>
      <c r="EA62" s="182"/>
      <c r="EB62" s="182"/>
      <c r="EC62" s="182"/>
      <c r="ED62" s="182"/>
      <c r="EE62" s="183"/>
      <c r="EF62" s="181"/>
      <c r="EG62" s="182"/>
      <c r="EH62" s="182"/>
      <c r="EI62" s="182"/>
      <c r="EJ62" s="182"/>
      <c r="EK62" s="182"/>
      <c r="EL62" s="182"/>
      <c r="EM62" s="182"/>
      <c r="EN62" s="182"/>
      <c r="EO62" s="182"/>
      <c r="EP62" s="182"/>
      <c r="EQ62" s="182"/>
      <c r="ER62" s="183"/>
    </row>
    <row r="63" spans="1:148" ht="20.25" customHeight="1">
      <c r="A63" s="327" t="s">
        <v>467</v>
      </c>
      <c r="B63" s="327"/>
      <c r="C63" s="327"/>
      <c r="D63" s="327"/>
      <c r="E63" s="327"/>
      <c r="F63" s="327"/>
      <c r="G63" s="327"/>
      <c r="H63" s="327"/>
      <c r="I63" s="327"/>
      <c r="J63" s="327"/>
      <c r="K63" s="327"/>
      <c r="L63" s="327"/>
      <c r="M63" s="327"/>
      <c r="N63" s="327"/>
      <c r="O63" s="327"/>
      <c r="P63" s="327"/>
      <c r="Q63" s="327"/>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327"/>
      <c r="AR63" s="327"/>
      <c r="AS63" s="327"/>
      <c r="AT63" s="327"/>
      <c r="AU63" s="327"/>
      <c r="AV63" s="327"/>
      <c r="AW63" s="327"/>
      <c r="AX63" s="327"/>
      <c r="AY63" s="327"/>
      <c r="AZ63" s="327"/>
      <c r="BA63" s="327"/>
      <c r="BB63" s="327"/>
      <c r="BC63" s="327"/>
      <c r="BD63" s="327"/>
      <c r="BE63" s="327"/>
      <c r="BF63" s="327"/>
      <c r="BG63" s="327"/>
      <c r="BH63" s="327"/>
      <c r="BI63" s="327"/>
      <c r="BJ63" s="327"/>
      <c r="BK63" s="327"/>
      <c r="BL63" s="327"/>
      <c r="BM63" s="327"/>
      <c r="BN63" s="327"/>
      <c r="BO63" s="327"/>
      <c r="BP63" s="327"/>
      <c r="BQ63" s="327"/>
      <c r="BR63" s="327"/>
      <c r="BS63" s="327"/>
      <c r="BT63" s="327"/>
      <c r="BU63" s="327"/>
      <c r="BV63" s="327"/>
      <c r="BW63" s="328"/>
      <c r="BX63" s="187" t="s">
        <v>463</v>
      </c>
      <c r="BY63" s="188"/>
      <c r="BZ63" s="188"/>
      <c r="CA63" s="188"/>
      <c r="CB63" s="188"/>
      <c r="CC63" s="188"/>
      <c r="CD63" s="188"/>
      <c r="CE63" s="189"/>
      <c r="CF63" s="191"/>
      <c r="CG63" s="188"/>
      <c r="CH63" s="188"/>
      <c r="CI63" s="188"/>
      <c r="CJ63" s="188"/>
      <c r="CK63" s="188"/>
      <c r="CL63" s="188"/>
      <c r="CM63" s="188"/>
      <c r="CN63" s="188"/>
      <c r="CO63" s="188"/>
      <c r="CP63" s="188"/>
      <c r="CQ63" s="188"/>
      <c r="CR63" s="189"/>
      <c r="CS63" s="191"/>
      <c r="CT63" s="188"/>
      <c r="CU63" s="188"/>
      <c r="CV63" s="188"/>
      <c r="CW63" s="188"/>
      <c r="CX63" s="188"/>
      <c r="CY63" s="188"/>
      <c r="CZ63" s="188"/>
      <c r="DA63" s="188"/>
      <c r="DB63" s="188"/>
      <c r="DC63" s="188"/>
      <c r="DD63" s="188"/>
      <c r="DE63" s="189"/>
      <c r="DF63" s="181">
        <f>SUM(DF66)</f>
        <v>0</v>
      </c>
      <c r="DG63" s="182"/>
      <c r="DH63" s="182"/>
      <c r="DI63" s="182"/>
      <c r="DJ63" s="182"/>
      <c r="DK63" s="182"/>
      <c r="DL63" s="182"/>
      <c r="DM63" s="182"/>
      <c r="DN63" s="182"/>
      <c r="DO63" s="182"/>
      <c r="DP63" s="182"/>
      <c r="DQ63" s="182"/>
      <c r="DR63" s="183"/>
      <c r="DS63" s="181"/>
      <c r="DT63" s="182"/>
      <c r="DU63" s="182"/>
      <c r="DV63" s="182"/>
      <c r="DW63" s="182"/>
      <c r="DX63" s="182"/>
      <c r="DY63" s="182"/>
      <c r="DZ63" s="182"/>
      <c r="EA63" s="182"/>
      <c r="EB63" s="182"/>
      <c r="EC63" s="182"/>
      <c r="ED63" s="182"/>
      <c r="EE63" s="183"/>
      <c r="EF63" s="181"/>
      <c r="EG63" s="182"/>
      <c r="EH63" s="182"/>
      <c r="EI63" s="182"/>
      <c r="EJ63" s="182"/>
      <c r="EK63" s="182"/>
      <c r="EL63" s="182"/>
      <c r="EM63" s="182"/>
      <c r="EN63" s="182"/>
      <c r="EO63" s="182"/>
      <c r="EP63" s="182"/>
      <c r="EQ63" s="182"/>
      <c r="ER63" s="183"/>
    </row>
    <row r="64" spans="1:148" ht="20.25" customHeight="1">
      <c r="A64" s="327" t="s">
        <v>468</v>
      </c>
      <c r="B64" s="327"/>
      <c r="C64" s="327"/>
      <c r="D64" s="327"/>
      <c r="E64" s="327"/>
      <c r="F64" s="327"/>
      <c r="G64" s="327"/>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7"/>
      <c r="AY64" s="327"/>
      <c r="AZ64" s="327"/>
      <c r="BA64" s="327"/>
      <c r="BB64" s="327"/>
      <c r="BC64" s="327"/>
      <c r="BD64" s="327"/>
      <c r="BE64" s="327"/>
      <c r="BF64" s="327"/>
      <c r="BG64" s="327"/>
      <c r="BH64" s="327"/>
      <c r="BI64" s="327"/>
      <c r="BJ64" s="327"/>
      <c r="BK64" s="327"/>
      <c r="BL64" s="327"/>
      <c r="BM64" s="327"/>
      <c r="BN64" s="327"/>
      <c r="BO64" s="327"/>
      <c r="BP64" s="327"/>
      <c r="BQ64" s="327"/>
      <c r="BR64" s="327"/>
      <c r="BS64" s="327"/>
      <c r="BT64" s="327"/>
      <c r="BU64" s="327"/>
      <c r="BV64" s="327"/>
      <c r="BW64" s="328"/>
      <c r="BX64" s="187"/>
      <c r="BY64" s="188"/>
      <c r="BZ64" s="188"/>
      <c r="CA64" s="188"/>
      <c r="CB64" s="188"/>
      <c r="CC64" s="188"/>
      <c r="CD64" s="188"/>
      <c r="CE64" s="189"/>
      <c r="CF64" s="191"/>
      <c r="CG64" s="188"/>
      <c r="CH64" s="188"/>
      <c r="CI64" s="188"/>
      <c r="CJ64" s="188"/>
      <c r="CK64" s="188"/>
      <c r="CL64" s="188"/>
      <c r="CM64" s="188"/>
      <c r="CN64" s="188"/>
      <c r="CO64" s="188"/>
      <c r="CP64" s="188"/>
      <c r="CQ64" s="188"/>
      <c r="CR64" s="189"/>
      <c r="CS64" s="191"/>
      <c r="CT64" s="188"/>
      <c r="CU64" s="188"/>
      <c r="CV64" s="188"/>
      <c r="CW64" s="188"/>
      <c r="CX64" s="188"/>
      <c r="CY64" s="188"/>
      <c r="CZ64" s="188"/>
      <c r="DA64" s="188"/>
      <c r="DB64" s="188"/>
      <c r="DC64" s="188"/>
      <c r="DD64" s="188"/>
      <c r="DE64" s="189"/>
      <c r="DF64" s="181"/>
      <c r="DG64" s="182"/>
      <c r="DH64" s="182"/>
      <c r="DI64" s="182"/>
      <c r="DJ64" s="182"/>
      <c r="DK64" s="182"/>
      <c r="DL64" s="182"/>
      <c r="DM64" s="182"/>
      <c r="DN64" s="182"/>
      <c r="DO64" s="182"/>
      <c r="DP64" s="182"/>
      <c r="DQ64" s="182"/>
      <c r="DR64" s="183"/>
      <c r="DS64" s="181"/>
      <c r="DT64" s="182"/>
      <c r="DU64" s="182"/>
      <c r="DV64" s="182"/>
      <c r="DW64" s="182"/>
      <c r="DX64" s="182"/>
      <c r="DY64" s="182"/>
      <c r="DZ64" s="182"/>
      <c r="EA64" s="182"/>
      <c r="EB64" s="182"/>
      <c r="EC64" s="182"/>
      <c r="ED64" s="182"/>
      <c r="EE64" s="183"/>
      <c r="EF64" s="181"/>
      <c r="EG64" s="182"/>
      <c r="EH64" s="182"/>
      <c r="EI64" s="182"/>
      <c r="EJ64" s="182"/>
      <c r="EK64" s="182"/>
      <c r="EL64" s="182"/>
      <c r="EM64" s="182"/>
      <c r="EN64" s="182"/>
      <c r="EO64" s="182"/>
      <c r="EP64" s="182"/>
      <c r="EQ64" s="182"/>
      <c r="ER64" s="183"/>
    </row>
    <row r="65" spans="1:148" ht="20.25" customHeight="1">
      <c r="A65" s="327" t="s">
        <v>469</v>
      </c>
      <c r="B65" s="327"/>
      <c r="C65" s="327"/>
      <c r="D65" s="327"/>
      <c r="E65" s="327"/>
      <c r="F65" s="327"/>
      <c r="G65" s="327"/>
      <c r="H65" s="327"/>
      <c r="I65" s="327"/>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327"/>
      <c r="AY65" s="327"/>
      <c r="AZ65" s="327"/>
      <c r="BA65" s="327"/>
      <c r="BB65" s="327"/>
      <c r="BC65" s="327"/>
      <c r="BD65" s="327"/>
      <c r="BE65" s="327"/>
      <c r="BF65" s="327"/>
      <c r="BG65" s="327"/>
      <c r="BH65" s="327"/>
      <c r="BI65" s="327"/>
      <c r="BJ65" s="327"/>
      <c r="BK65" s="327"/>
      <c r="BL65" s="327"/>
      <c r="BM65" s="327"/>
      <c r="BN65" s="327"/>
      <c r="BO65" s="327"/>
      <c r="BP65" s="327"/>
      <c r="BQ65" s="327"/>
      <c r="BR65" s="327"/>
      <c r="BS65" s="327"/>
      <c r="BT65" s="327"/>
      <c r="BU65" s="327"/>
      <c r="BV65" s="327"/>
      <c r="BW65" s="328"/>
      <c r="BX65" s="187" t="s">
        <v>464</v>
      </c>
      <c r="BY65" s="188"/>
      <c r="BZ65" s="188"/>
      <c r="CA65" s="188"/>
      <c r="CB65" s="188"/>
      <c r="CC65" s="188"/>
      <c r="CD65" s="188"/>
      <c r="CE65" s="189"/>
      <c r="CF65" s="191" t="s">
        <v>42</v>
      </c>
      <c r="CG65" s="188"/>
      <c r="CH65" s="188"/>
      <c r="CI65" s="188"/>
      <c r="CJ65" s="188"/>
      <c r="CK65" s="188"/>
      <c r="CL65" s="188"/>
      <c r="CM65" s="188"/>
      <c r="CN65" s="188"/>
      <c r="CO65" s="188"/>
      <c r="CP65" s="188"/>
      <c r="CQ65" s="188"/>
      <c r="CR65" s="189"/>
      <c r="CS65" s="191"/>
      <c r="CT65" s="188"/>
      <c r="CU65" s="188"/>
      <c r="CV65" s="188"/>
      <c r="CW65" s="188"/>
      <c r="CX65" s="188"/>
      <c r="CY65" s="188"/>
      <c r="CZ65" s="188"/>
      <c r="DA65" s="188"/>
      <c r="DB65" s="188"/>
      <c r="DC65" s="188"/>
      <c r="DD65" s="188"/>
      <c r="DE65" s="189"/>
      <c r="DF65" s="181"/>
      <c r="DG65" s="182"/>
      <c r="DH65" s="182"/>
      <c r="DI65" s="182"/>
      <c r="DJ65" s="182"/>
      <c r="DK65" s="182"/>
      <c r="DL65" s="182"/>
      <c r="DM65" s="182"/>
      <c r="DN65" s="182"/>
      <c r="DO65" s="182"/>
      <c r="DP65" s="182"/>
      <c r="DQ65" s="182"/>
      <c r="DR65" s="183"/>
      <c r="DS65" s="181"/>
      <c r="DT65" s="182"/>
      <c r="DU65" s="182"/>
      <c r="DV65" s="182"/>
      <c r="DW65" s="182"/>
      <c r="DX65" s="182"/>
      <c r="DY65" s="182"/>
      <c r="DZ65" s="182"/>
      <c r="EA65" s="182"/>
      <c r="EB65" s="182"/>
      <c r="EC65" s="182"/>
      <c r="ED65" s="182"/>
      <c r="EE65" s="183"/>
      <c r="EF65" s="181"/>
      <c r="EG65" s="182"/>
      <c r="EH65" s="182"/>
      <c r="EI65" s="182"/>
      <c r="EJ65" s="182"/>
      <c r="EK65" s="182"/>
      <c r="EL65" s="182"/>
      <c r="EM65" s="182"/>
      <c r="EN65" s="182"/>
      <c r="EO65" s="182"/>
      <c r="EP65" s="182"/>
      <c r="EQ65" s="182"/>
      <c r="ER65" s="183"/>
    </row>
    <row r="66" spans="1:148" ht="20.25" customHeight="1">
      <c r="A66" s="329" t="s">
        <v>470</v>
      </c>
      <c r="B66" s="329"/>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29"/>
      <c r="AT66" s="329"/>
      <c r="AU66" s="329"/>
      <c r="AV66" s="329"/>
      <c r="AW66" s="329"/>
      <c r="AX66" s="329"/>
      <c r="AY66" s="329"/>
      <c r="AZ66" s="329"/>
      <c r="BA66" s="329"/>
      <c r="BB66" s="329"/>
      <c r="BC66" s="329"/>
      <c r="BD66" s="329"/>
      <c r="BE66" s="329"/>
      <c r="BF66" s="329"/>
      <c r="BG66" s="329"/>
      <c r="BH66" s="329"/>
      <c r="BI66" s="329"/>
      <c r="BJ66" s="329"/>
      <c r="BK66" s="329"/>
      <c r="BL66" s="329"/>
      <c r="BM66" s="329"/>
      <c r="BN66" s="329"/>
      <c r="BO66" s="329"/>
      <c r="BP66" s="329"/>
      <c r="BQ66" s="329"/>
      <c r="BR66" s="329"/>
      <c r="BS66" s="329"/>
      <c r="BT66" s="329"/>
      <c r="BU66" s="329"/>
      <c r="BV66" s="329"/>
      <c r="BW66" s="330"/>
      <c r="BX66" s="187" t="s">
        <v>465</v>
      </c>
      <c r="BY66" s="188"/>
      <c r="BZ66" s="188"/>
      <c r="CA66" s="188"/>
      <c r="CB66" s="188"/>
      <c r="CC66" s="188"/>
      <c r="CD66" s="188"/>
      <c r="CE66" s="189"/>
      <c r="CF66" s="191" t="s">
        <v>466</v>
      </c>
      <c r="CG66" s="188"/>
      <c r="CH66" s="188"/>
      <c r="CI66" s="188"/>
      <c r="CJ66" s="188"/>
      <c r="CK66" s="188"/>
      <c r="CL66" s="188"/>
      <c r="CM66" s="188"/>
      <c r="CN66" s="188"/>
      <c r="CO66" s="188"/>
      <c r="CP66" s="188"/>
      <c r="CQ66" s="188"/>
      <c r="CR66" s="189"/>
      <c r="CS66" s="191"/>
      <c r="CT66" s="188"/>
      <c r="CU66" s="188"/>
      <c r="CV66" s="188"/>
      <c r="CW66" s="188"/>
      <c r="CX66" s="188"/>
      <c r="CY66" s="188"/>
      <c r="CZ66" s="188"/>
      <c r="DA66" s="188"/>
      <c r="DB66" s="188"/>
      <c r="DC66" s="188"/>
      <c r="DD66" s="188"/>
      <c r="DE66" s="189"/>
      <c r="DF66" s="181"/>
      <c r="DG66" s="182"/>
      <c r="DH66" s="182"/>
      <c r="DI66" s="182"/>
      <c r="DJ66" s="182"/>
      <c r="DK66" s="182"/>
      <c r="DL66" s="182"/>
      <c r="DM66" s="182"/>
      <c r="DN66" s="182"/>
      <c r="DO66" s="182"/>
      <c r="DP66" s="182"/>
      <c r="DQ66" s="182"/>
      <c r="DR66" s="183"/>
      <c r="DS66" s="181"/>
      <c r="DT66" s="182"/>
      <c r="DU66" s="182"/>
      <c r="DV66" s="182"/>
      <c r="DW66" s="182"/>
      <c r="DX66" s="182"/>
      <c r="DY66" s="182"/>
      <c r="DZ66" s="182"/>
      <c r="EA66" s="182"/>
      <c r="EB66" s="182"/>
      <c r="EC66" s="182"/>
      <c r="ED66" s="182"/>
      <c r="EE66" s="183"/>
      <c r="EF66" s="181"/>
      <c r="EG66" s="182"/>
      <c r="EH66" s="182"/>
      <c r="EI66" s="182"/>
      <c r="EJ66" s="182"/>
      <c r="EK66" s="182"/>
      <c r="EL66" s="182"/>
      <c r="EM66" s="182"/>
      <c r="EN66" s="182"/>
      <c r="EO66" s="182"/>
      <c r="EP66" s="182"/>
      <c r="EQ66" s="182"/>
      <c r="ER66" s="183"/>
    </row>
    <row r="67" spans="1:148" ht="10.5" customHeight="1">
      <c r="A67" s="236" t="s">
        <v>68</v>
      </c>
      <c r="B67" s="236"/>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6"/>
      <c r="AU67" s="236"/>
      <c r="AV67" s="236"/>
      <c r="AW67" s="236"/>
      <c r="AX67" s="236"/>
      <c r="AY67" s="236"/>
      <c r="AZ67" s="236"/>
      <c r="BA67" s="236"/>
      <c r="BB67" s="236"/>
      <c r="BC67" s="236"/>
      <c r="BD67" s="236"/>
      <c r="BE67" s="236"/>
      <c r="BF67" s="236"/>
      <c r="BG67" s="236"/>
      <c r="BH67" s="236"/>
      <c r="BI67" s="236"/>
      <c r="BJ67" s="236"/>
      <c r="BK67" s="236"/>
      <c r="BL67" s="236"/>
      <c r="BM67" s="236"/>
      <c r="BN67" s="236"/>
      <c r="BO67" s="236"/>
      <c r="BP67" s="236"/>
      <c r="BQ67" s="236"/>
      <c r="BR67" s="236"/>
      <c r="BS67" s="236"/>
      <c r="BT67" s="236"/>
      <c r="BU67" s="236"/>
      <c r="BV67" s="236"/>
      <c r="BW67" s="236"/>
      <c r="BX67" s="237" t="s">
        <v>69</v>
      </c>
      <c r="BY67" s="238"/>
      <c r="BZ67" s="238"/>
      <c r="CA67" s="238"/>
      <c r="CB67" s="238"/>
      <c r="CC67" s="238"/>
      <c r="CD67" s="238"/>
      <c r="CE67" s="239"/>
      <c r="CF67" s="240" t="s">
        <v>42</v>
      </c>
      <c r="CG67" s="238"/>
      <c r="CH67" s="238"/>
      <c r="CI67" s="238"/>
      <c r="CJ67" s="238"/>
      <c r="CK67" s="238"/>
      <c r="CL67" s="238"/>
      <c r="CM67" s="238"/>
      <c r="CN67" s="238"/>
      <c r="CO67" s="238"/>
      <c r="CP67" s="238"/>
      <c r="CQ67" s="238"/>
      <c r="CR67" s="239"/>
      <c r="CS67" s="191"/>
      <c r="CT67" s="188"/>
      <c r="CU67" s="188"/>
      <c r="CV67" s="188"/>
      <c r="CW67" s="188"/>
      <c r="CX67" s="188"/>
      <c r="CY67" s="188"/>
      <c r="CZ67" s="188"/>
      <c r="DA67" s="188"/>
      <c r="DB67" s="188"/>
      <c r="DC67" s="188"/>
      <c r="DD67" s="188"/>
      <c r="DE67" s="189"/>
      <c r="DF67" s="181">
        <f>DF68+DF74+DF75+DF79+DF81</f>
        <v>71845331.05999999</v>
      </c>
      <c r="DG67" s="182"/>
      <c r="DH67" s="182"/>
      <c r="DI67" s="182"/>
      <c r="DJ67" s="182"/>
      <c r="DK67" s="182"/>
      <c r="DL67" s="182"/>
      <c r="DM67" s="182"/>
      <c r="DN67" s="182"/>
      <c r="DO67" s="182"/>
      <c r="DP67" s="182"/>
      <c r="DQ67" s="182"/>
      <c r="DR67" s="183"/>
      <c r="DS67" s="181">
        <f>DS68+DS74+DS75+DS79+DS81</f>
        <v>75731168.6</v>
      </c>
      <c r="DT67" s="182"/>
      <c r="DU67" s="182"/>
      <c r="DV67" s="182"/>
      <c r="DW67" s="182"/>
      <c r="DX67" s="182"/>
      <c r="DY67" s="182"/>
      <c r="DZ67" s="182"/>
      <c r="EA67" s="182"/>
      <c r="EB67" s="182"/>
      <c r="EC67" s="182"/>
      <c r="ED67" s="182"/>
      <c r="EE67" s="183"/>
      <c r="EF67" s="181">
        <f>EF68+EF74+EF75+EF79+EF81</f>
        <v>78539268.6</v>
      </c>
      <c r="EG67" s="182"/>
      <c r="EH67" s="182"/>
      <c r="EI67" s="182"/>
      <c r="EJ67" s="182"/>
      <c r="EK67" s="182"/>
      <c r="EL67" s="182"/>
      <c r="EM67" s="182"/>
      <c r="EN67" s="182"/>
      <c r="EO67" s="182"/>
      <c r="EP67" s="182"/>
      <c r="EQ67" s="182"/>
      <c r="ER67" s="183"/>
    </row>
    <row r="68" spans="1:148" ht="22.5" customHeight="1">
      <c r="A68" s="232" t="s">
        <v>70</v>
      </c>
      <c r="B68" s="233"/>
      <c r="C68" s="233"/>
      <c r="D68" s="233"/>
      <c r="E68" s="233"/>
      <c r="F68" s="23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c r="BA68" s="233"/>
      <c r="BB68" s="233"/>
      <c r="BC68" s="233"/>
      <c r="BD68" s="233"/>
      <c r="BE68" s="233"/>
      <c r="BF68" s="233"/>
      <c r="BG68" s="233"/>
      <c r="BH68" s="233"/>
      <c r="BI68" s="233"/>
      <c r="BJ68" s="233"/>
      <c r="BK68" s="233"/>
      <c r="BL68" s="233"/>
      <c r="BM68" s="233"/>
      <c r="BN68" s="233"/>
      <c r="BO68" s="233"/>
      <c r="BP68" s="233"/>
      <c r="BQ68" s="233"/>
      <c r="BR68" s="233"/>
      <c r="BS68" s="233"/>
      <c r="BT68" s="233"/>
      <c r="BU68" s="233"/>
      <c r="BV68" s="233"/>
      <c r="BW68" s="233"/>
      <c r="BX68" s="187" t="s">
        <v>71</v>
      </c>
      <c r="BY68" s="188"/>
      <c r="BZ68" s="188"/>
      <c r="CA68" s="188"/>
      <c r="CB68" s="188"/>
      <c r="CC68" s="188"/>
      <c r="CD68" s="188"/>
      <c r="CE68" s="189"/>
      <c r="CF68" s="191" t="s">
        <v>42</v>
      </c>
      <c r="CG68" s="188"/>
      <c r="CH68" s="188"/>
      <c r="CI68" s="188"/>
      <c r="CJ68" s="188"/>
      <c r="CK68" s="188"/>
      <c r="CL68" s="188"/>
      <c r="CM68" s="188"/>
      <c r="CN68" s="188"/>
      <c r="CO68" s="188"/>
      <c r="CP68" s="188"/>
      <c r="CQ68" s="188"/>
      <c r="CR68" s="189"/>
      <c r="CS68" s="191"/>
      <c r="CT68" s="188"/>
      <c r="CU68" s="188"/>
      <c r="CV68" s="188"/>
      <c r="CW68" s="188"/>
      <c r="CX68" s="188"/>
      <c r="CY68" s="188"/>
      <c r="CZ68" s="188"/>
      <c r="DA68" s="188"/>
      <c r="DB68" s="188"/>
      <c r="DC68" s="188"/>
      <c r="DD68" s="188"/>
      <c r="DE68" s="189"/>
      <c r="DF68" s="181">
        <f>DF69+DF70+DF71</f>
        <v>49739637.10999999</v>
      </c>
      <c r="DG68" s="182"/>
      <c r="DH68" s="182"/>
      <c r="DI68" s="182"/>
      <c r="DJ68" s="182"/>
      <c r="DK68" s="182"/>
      <c r="DL68" s="182"/>
      <c r="DM68" s="182"/>
      <c r="DN68" s="182"/>
      <c r="DO68" s="182"/>
      <c r="DP68" s="182"/>
      <c r="DQ68" s="182"/>
      <c r="DR68" s="183"/>
      <c r="DS68" s="181">
        <f>DS69+DS70+DS71</f>
        <v>53796037.10999999</v>
      </c>
      <c r="DT68" s="182"/>
      <c r="DU68" s="182"/>
      <c r="DV68" s="182"/>
      <c r="DW68" s="182"/>
      <c r="DX68" s="182"/>
      <c r="DY68" s="182"/>
      <c r="DZ68" s="182"/>
      <c r="EA68" s="182"/>
      <c r="EB68" s="182"/>
      <c r="EC68" s="182"/>
      <c r="ED68" s="182"/>
      <c r="EE68" s="183"/>
      <c r="EF68" s="181">
        <f>EF69+EF70+EF71</f>
        <v>56530537.11</v>
      </c>
      <c r="EG68" s="182"/>
      <c r="EH68" s="182"/>
      <c r="EI68" s="182"/>
      <c r="EJ68" s="182"/>
      <c r="EK68" s="182"/>
      <c r="EL68" s="182"/>
      <c r="EM68" s="182"/>
      <c r="EN68" s="182"/>
      <c r="EO68" s="182"/>
      <c r="EP68" s="182"/>
      <c r="EQ68" s="182"/>
      <c r="ER68" s="183"/>
    </row>
    <row r="69" spans="1:148" ht="22.5" customHeight="1">
      <c r="A69" s="257" t="s">
        <v>72</v>
      </c>
      <c r="B69" s="258"/>
      <c r="C69" s="258"/>
      <c r="D69" s="258"/>
      <c r="E69" s="258"/>
      <c r="F69" s="258"/>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c r="AM69" s="258"/>
      <c r="AN69" s="258"/>
      <c r="AO69" s="258"/>
      <c r="AP69" s="258"/>
      <c r="AQ69" s="258"/>
      <c r="AR69" s="258"/>
      <c r="AS69" s="258"/>
      <c r="AT69" s="258"/>
      <c r="AU69" s="258"/>
      <c r="AV69" s="258"/>
      <c r="AW69" s="258"/>
      <c r="AX69" s="258"/>
      <c r="AY69" s="258"/>
      <c r="AZ69" s="258"/>
      <c r="BA69" s="258"/>
      <c r="BB69" s="258"/>
      <c r="BC69" s="258"/>
      <c r="BD69" s="258"/>
      <c r="BE69" s="258"/>
      <c r="BF69" s="258"/>
      <c r="BG69" s="258"/>
      <c r="BH69" s="258"/>
      <c r="BI69" s="258"/>
      <c r="BJ69" s="258"/>
      <c r="BK69" s="258"/>
      <c r="BL69" s="258"/>
      <c r="BM69" s="258"/>
      <c r="BN69" s="258"/>
      <c r="BO69" s="258"/>
      <c r="BP69" s="258"/>
      <c r="BQ69" s="258"/>
      <c r="BR69" s="258"/>
      <c r="BS69" s="258"/>
      <c r="BT69" s="258"/>
      <c r="BU69" s="258"/>
      <c r="BV69" s="258"/>
      <c r="BW69" s="258"/>
      <c r="BX69" s="187" t="s">
        <v>73</v>
      </c>
      <c r="BY69" s="188"/>
      <c r="BZ69" s="188"/>
      <c r="CA69" s="188"/>
      <c r="CB69" s="188"/>
      <c r="CC69" s="188"/>
      <c r="CD69" s="188"/>
      <c r="CE69" s="189"/>
      <c r="CF69" s="191" t="s">
        <v>74</v>
      </c>
      <c r="CG69" s="188"/>
      <c r="CH69" s="188"/>
      <c r="CI69" s="188"/>
      <c r="CJ69" s="188"/>
      <c r="CK69" s="188"/>
      <c r="CL69" s="188"/>
      <c r="CM69" s="188"/>
      <c r="CN69" s="188"/>
      <c r="CO69" s="188"/>
      <c r="CP69" s="188"/>
      <c r="CQ69" s="188"/>
      <c r="CR69" s="189"/>
      <c r="CS69" s="191" t="s">
        <v>361</v>
      </c>
      <c r="CT69" s="188"/>
      <c r="CU69" s="188"/>
      <c r="CV69" s="188"/>
      <c r="CW69" s="188"/>
      <c r="CX69" s="188"/>
      <c r="CY69" s="188"/>
      <c r="CZ69" s="188"/>
      <c r="DA69" s="188"/>
      <c r="DB69" s="188"/>
      <c r="DC69" s="188"/>
      <c r="DD69" s="188"/>
      <c r="DE69" s="189"/>
      <c r="DF69" s="181">
        <f>SUM('Расшифровка расходов'!L21+'Расшифровка расходов'!L38+'Расшифровка расходов'!L59+'Расшифровка расходов'!L64+'Расшифровка расходов'!L74+'Расшифровка расходов'!L94+'Расшифровка расходов'!L136)</f>
        <v>38140091.69</v>
      </c>
      <c r="DG69" s="182"/>
      <c r="DH69" s="182"/>
      <c r="DI69" s="182"/>
      <c r="DJ69" s="182"/>
      <c r="DK69" s="182"/>
      <c r="DL69" s="182"/>
      <c r="DM69" s="182"/>
      <c r="DN69" s="182"/>
      <c r="DO69" s="182"/>
      <c r="DP69" s="182"/>
      <c r="DQ69" s="182"/>
      <c r="DR69" s="183"/>
      <c r="DS69" s="181">
        <f>SUM('Расшифровка расходов'!M21+'Расшифровка расходов'!M38+'Расшифровка расходов'!M59+'Расшифровка расходов'!M74+'Расшифровка расходов'!M94+'Расшифровка расходов'!M136+'Расшифровка расходов'!M64)</f>
        <v>41255606.279999994</v>
      </c>
      <c r="DT69" s="182"/>
      <c r="DU69" s="182"/>
      <c r="DV69" s="182"/>
      <c r="DW69" s="182"/>
      <c r="DX69" s="182"/>
      <c r="DY69" s="182"/>
      <c r="DZ69" s="182"/>
      <c r="EA69" s="182"/>
      <c r="EB69" s="182"/>
      <c r="EC69" s="182"/>
      <c r="ED69" s="182"/>
      <c r="EE69" s="183"/>
      <c r="EF69" s="181">
        <f>SUM('Расшифровка расходов'!N21+'Расшифровка расходов'!N38+'Расшифровка расходов'!N59+'Расшифровка расходов'!N74+'Расшифровка расходов'!N94+'Расшифровка расходов'!N136+'Расшифровка расходов'!N64)</f>
        <v>43355836.74</v>
      </c>
      <c r="EG69" s="182"/>
      <c r="EH69" s="182"/>
      <c r="EI69" s="182"/>
      <c r="EJ69" s="182"/>
      <c r="EK69" s="182"/>
      <c r="EL69" s="182"/>
      <c r="EM69" s="182"/>
      <c r="EN69" s="182"/>
      <c r="EO69" s="182"/>
      <c r="EP69" s="182"/>
      <c r="EQ69" s="182"/>
      <c r="ER69" s="183"/>
    </row>
    <row r="70" spans="1:148" ht="10.5" customHeight="1">
      <c r="A70" s="269" t="s">
        <v>75</v>
      </c>
      <c r="B70" s="270"/>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0"/>
      <c r="AI70" s="270"/>
      <c r="AJ70" s="270"/>
      <c r="AK70" s="270"/>
      <c r="AL70" s="270"/>
      <c r="AM70" s="270"/>
      <c r="AN70" s="270"/>
      <c r="AO70" s="270"/>
      <c r="AP70" s="270"/>
      <c r="AQ70" s="270"/>
      <c r="AR70" s="270"/>
      <c r="AS70" s="270"/>
      <c r="AT70" s="270"/>
      <c r="AU70" s="270"/>
      <c r="AV70" s="270"/>
      <c r="AW70" s="270"/>
      <c r="AX70" s="270"/>
      <c r="AY70" s="270"/>
      <c r="AZ70" s="270"/>
      <c r="BA70" s="270"/>
      <c r="BB70" s="270"/>
      <c r="BC70" s="270"/>
      <c r="BD70" s="270"/>
      <c r="BE70" s="270"/>
      <c r="BF70" s="270"/>
      <c r="BG70" s="270"/>
      <c r="BH70" s="270"/>
      <c r="BI70" s="270"/>
      <c r="BJ70" s="270"/>
      <c r="BK70" s="270"/>
      <c r="BL70" s="270"/>
      <c r="BM70" s="270"/>
      <c r="BN70" s="270"/>
      <c r="BO70" s="270"/>
      <c r="BP70" s="270"/>
      <c r="BQ70" s="270"/>
      <c r="BR70" s="270"/>
      <c r="BS70" s="270"/>
      <c r="BT70" s="270"/>
      <c r="BU70" s="270"/>
      <c r="BV70" s="270"/>
      <c r="BW70" s="271"/>
      <c r="BX70" s="187" t="s">
        <v>76</v>
      </c>
      <c r="BY70" s="188"/>
      <c r="BZ70" s="188"/>
      <c r="CA70" s="188"/>
      <c r="CB70" s="188"/>
      <c r="CC70" s="188"/>
      <c r="CD70" s="188"/>
      <c r="CE70" s="189"/>
      <c r="CF70" s="191" t="s">
        <v>382</v>
      </c>
      <c r="CG70" s="188"/>
      <c r="CH70" s="188"/>
      <c r="CI70" s="188"/>
      <c r="CJ70" s="188"/>
      <c r="CK70" s="188"/>
      <c r="CL70" s="188"/>
      <c r="CM70" s="188"/>
      <c r="CN70" s="188"/>
      <c r="CO70" s="188"/>
      <c r="CP70" s="188"/>
      <c r="CQ70" s="188"/>
      <c r="CR70" s="189"/>
      <c r="CS70" s="191" t="s">
        <v>383</v>
      </c>
      <c r="CT70" s="188"/>
      <c r="CU70" s="188"/>
      <c r="CV70" s="188"/>
      <c r="CW70" s="188"/>
      <c r="CX70" s="188"/>
      <c r="CY70" s="188"/>
      <c r="CZ70" s="188"/>
      <c r="DA70" s="188"/>
      <c r="DB70" s="188"/>
      <c r="DC70" s="188"/>
      <c r="DD70" s="188"/>
      <c r="DE70" s="189"/>
      <c r="DF70" s="181">
        <f>SUM('Расшифровка расходов'!L23+'Расшифровка расходов'!L40)</f>
        <v>81236.62</v>
      </c>
      <c r="DG70" s="182"/>
      <c r="DH70" s="182"/>
      <c r="DI70" s="182"/>
      <c r="DJ70" s="182"/>
      <c r="DK70" s="182"/>
      <c r="DL70" s="182"/>
      <c r="DM70" s="182"/>
      <c r="DN70" s="182"/>
      <c r="DO70" s="182"/>
      <c r="DP70" s="182"/>
      <c r="DQ70" s="182"/>
      <c r="DR70" s="183"/>
      <c r="DS70" s="181">
        <f>SUM('Расшифровка расходов'!M23+'Расшифровка расходов'!M40)</f>
        <v>81236.62</v>
      </c>
      <c r="DT70" s="182"/>
      <c r="DU70" s="182"/>
      <c r="DV70" s="182"/>
      <c r="DW70" s="182"/>
      <c r="DX70" s="182"/>
      <c r="DY70" s="182"/>
      <c r="DZ70" s="182"/>
      <c r="EA70" s="182"/>
      <c r="EB70" s="182"/>
      <c r="EC70" s="182"/>
      <c r="ED70" s="182"/>
      <c r="EE70" s="183"/>
      <c r="EF70" s="181">
        <f>SUM('Расшифровка расходов'!N23+'Расшифровка расходов'!N40)</f>
        <v>81236.62</v>
      </c>
      <c r="EG70" s="182"/>
      <c r="EH70" s="182"/>
      <c r="EI70" s="182"/>
      <c r="EJ70" s="182"/>
      <c r="EK70" s="182"/>
      <c r="EL70" s="182"/>
      <c r="EM70" s="182"/>
      <c r="EN70" s="182"/>
      <c r="EO70" s="182"/>
      <c r="EP70" s="182"/>
      <c r="EQ70" s="182"/>
      <c r="ER70" s="183"/>
    </row>
    <row r="71" spans="1:148" ht="22.5" customHeight="1">
      <c r="A71" s="257" t="s">
        <v>77</v>
      </c>
      <c r="B71" s="258"/>
      <c r="C71" s="258"/>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c r="AM71" s="258"/>
      <c r="AN71" s="258"/>
      <c r="AO71" s="258"/>
      <c r="AP71" s="258"/>
      <c r="AQ71" s="258"/>
      <c r="AR71" s="258"/>
      <c r="AS71" s="258"/>
      <c r="AT71" s="258"/>
      <c r="AU71" s="258"/>
      <c r="AV71" s="258"/>
      <c r="AW71" s="258"/>
      <c r="AX71" s="258"/>
      <c r="AY71" s="258"/>
      <c r="AZ71" s="258"/>
      <c r="BA71" s="258"/>
      <c r="BB71" s="258"/>
      <c r="BC71" s="258"/>
      <c r="BD71" s="258"/>
      <c r="BE71" s="258"/>
      <c r="BF71" s="258"/>
      <c r="BG71" s="258"/>
      <c r="BH71" s="258"/>
      <c r="BI71" s="258"/>
      <c r="BJ71" s="258"/>
      <c r="BK71" s="258"/>
      <c r="BL71" s="258"/>
      <c r="BM71" s="258"/>
      <c r="BN71" s="258"/>
      <c r="BO71" s="258"/>
      <c r="BP71" s="258"/>
      <c r="BQ71" s="258"/>
      <c r="BR71" s="258"/>
      <c r="BS71" s="258"/>
      <c r="BT71" s="258"/>
      <c r="BU71" s="258"/>
      <c r="BV71" s="258"/>
      <c r="BW71" s="258"/>
      <c r="BX71" s="187" t="s">
        <v>369</v>
      </c>
      <c r="BY71" s="188"/>
      <c r="BZ71" s="188"/>
      <c r="CA71" s="188"/>
      <c r="CB71" s="188"/>
      <c r="CC71" s="188"/>
      <c r="CD71" s="188"/>
      <c r="CE71" s="189"/>
      <c r="CF71" s="191" t="s">
        <v>78</v>
      </c>
      <c r="CG71" s="188"/>
      <c r="CH71" s="188"/>
      <c r="CI71" s="188"/>
      <c r="CJ71" s="188"/>
      <c r="CK71" s="188"/>
      <c r="CL71" s="188"/>
      <c r="CM71" s="188"/>
      <c r="CN71" s="188"/>
      <c r="CO71" s="188"/>
      <c r="CP71" s="188"/>
      <c r="CQ71" s="188"/>
      <c r="CR71" s="189"/>
      <c r="CS71" s="191" t="s">
        <v>362</v>
      </c>
      <c r="CT71" s="188"/>
      <c r="CU71" s="188"/>
      <c r="CV71" s="188"/>
      <c r="CW71" s="188"/>
      <c r="CX71" s="188"/>
      <c r="CY71" s="188"/>
      <c r="CZ71" s="188"/>
      <c r="DA71" s="188"/>
      <c r="DB71" s="188"/>
      <c r="DC71" s="188"/>
      <c r="DD71" s="188"/>
      <c r="DE71" s="189"/>
      <c r="DF71" s="181">
        <f>DF72+DF73</f>
        <v>11518308.799999999</v>
      </c>
      <c r="DG71" s="182"/>
      <c r="DH71" s="182"/>
      <c r="DI71" s="182"/>
      <c r="DJ71" s="182"/>
      <c r="DK71" s="182"/>
      <c r="DL71" s="182"/>
      <c r="DM71" s="182"/>
      <c r="DN71" s="182"/>
      <c r="DO71" s="182"/>
      <c r="DP71" s="182"/>
      <c r="DQ71" s="182"/>
      <c r="DR71" s="183"/>
      <c r="DS71" s="181">
        <f>DS72+DS73</f>
        <v>12459194.21</v>
      </c>
      <c r="DT71" s="182"/>
      <c r="DU71" s="182"/>
      <c r="DV71" s="182"/>
      <c r="DW71" s="182"/>
      <c r="DX71" s="182"/>
      <c r="DY71" s="182"/>
      <c r="DZ71" s="182"/>
      <c r="EA71" s="182"/>
      <c r="EB71" s="182"/>
      <c r="EC71" s="182"/>
      <c r="ED71" s="182"/>
      <c r="EE71" s="183"/>
      <c r="EF71" s="181">
        <f>EF72+EF73</f>
        <v>13093463.75</v>
      </c>
      <c r="EG71" s="182"/>
      <c r="EH71" s="182"/>
      <c r="EI71" s="182"/>
      <c r="EJ71" s="182"/>
      <c r="EK71" s="182"/>
      <c r="EL71" s="182"/>
      <c r="EM71" s="182"/>
      <c r="EN71" s="182"/>
      <c r="EO71" s="182"/>
      <c r="EP71" s="182"/>
      <c r="EQ71" s="182"/>
      <c r="ER71" s="183"/>
    </row>
    <row r="72" spans="1:148" ht="22.5" customHeight="1">
      <c r="A72" s="267" t="s">
        <v>79</v>
      </c>
      <c r="B72" s="268"/>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68"/>
      <c r="AP72" s="268"/>
      <c r="AQ72" s="268"/>
      <c r="AR72" s="268"/>
      <c r="AS72" s="268"/>
      <c r="AT72" s="268"/>
      <c r="AU72" s="268"/>
      <c r="AV72" s="268"/>
      <c r="AW72" s="268"/>
      <c r="AX72" s="268"/>
      <c r="AY72" s="268"/>
      <c r="AZ72" s="268"/>
      <c r="BA72" s="268"/>
      <c r="BB72" s="268"/>
      <c r="BC72" s="268"/>
      <c r="BD72" s="268"/>
      <c r="BE72" s="268"/>
      <c r="BF72" s="268"/>
      <c r="BG72" s="268"/>
      <c r="BH72" s="268"/>
      <c r="BI72" s="268"/>
      <c r="BJ72" s="268"/>
      <c r="BK72" s="268"/>
      <c r="BL72" s="268"/>
      <c r="BM72" s="268"/>
      <c r="BN72" s="268"/>
      <c r="BO72" s="268"/>
      <c r="BP72" s="268"/>
      <c r="BQ72" s="268"/>
      <c r="BR72" s="268"/>
      <c r="BS72" s="268"/>
      <c r="BT72" s="268"/>
      <c r="BU72" s="268"/>
      <c r="BV72" s="268"/>
      <c r="BW72" s="268"/>
      <c r="BX72" s="187" t="s">
        <v>370</v>
      </c>
      <c r="BY72" s="188"/>
      <c r="BZ72" s="188"/>
      <c r="CA72" s="188"/>
      <c r="CB72" s="188"/>
      <c r="CC72" s="188"/>
      <c r="CD72" s="188"/>
      <c r="CE72" s="189"/>
      <c r="CF72" s="191" t="s">
        <v>78</v>
      </c>
      <c r="CG72" s="188"/>
      <c r="CH72" s="188"/>
      <c r="CI72" s="188"/>
      <c r="CJ72" s="188"/>
      <c r="CK72" s="188"/>
      <c r="CL72" s="188"/>
      <c r="CM72" s="188"/>
      <c r="CN72" s="188"/>
      <c r="CO72" s="188"/>
      <c r="CP72" s="188"/>
      <c r="CQ72" s="188"/>
      <c r="CR72" s="189"/>
      <c r="CS72" s="191" t="s">
        <v>362</v>
      </c>
      <c r="CT72" s="188"/>
      <c r="CU72" s="188"/>
      <c r="CV72" s="188"/>
      <c r="CW72" s="188"/>
      <c r="CX72" s="188"/>
      <c r="CY72" s="188"/>
      <c r="CZ72" s="188"/>
      <c r="DA72" s="188"/>
      <c r="DB72" s="188"/>
      <c r="DC72" s="188"/>
      <c r="DD72" s="188"/>
      <c r="DE72" s="189"/>
      <c r="DF72" s="181">
        <f>SUM('Расшифровка расходов'!L26+'Расшифровка расходов'!L43+'Расшифровка расходов'!L61+'Расшифровка расходов'!L66+'Расшифровка расходов'!L80+'Расшифровка расходов'!L97+'Расшифровка расходов'!L138)</f>
        <v>11518308.799999999</v>
      </c>
      <c r="DG72" s="182"/>
      <c r="DH72" s="182"/>
      <c r="DI72" s="182"/>
      <c r="DJ72" s="182"/>
      <c r="DK72" s="182"/>
      <c r="DL72" s="182"/>
      <c r="DM72" s="182"/>
      <c r="DN72" s="182"/>
      <c r="DO72" s="182"/>
      <c r="DP72" s="182"/>
      <c r="DQ72" s="182"/>
      <c r="DR72" s="183"/>
      <c r="DS72" s="181">
        <f>SUM('Расшифровка расходов'!M26+'Расшифровка расходов'!M43+'Расшифровка расходов'!M61+'Расшифровка расходов'!M80+'Расшифровка расходов'!M97+'Расшифровка расходов'!M138+'Расшифровка расходов'!M66)</f>
        <v>12459194.21</v>
      </c>
      <c r="DT72" s="182"/>
      <c r="DU72" s="182"/>
      <c r="DV72" s="182"/>
      <c r="DW72" s="182"/>
      <c r="DX72" s="182"/>
      <c r="DY72" s="182"/>
      <c r="DZ72" s="182"/>
      <c r="EA72" s="182"/>
      <c r="EB72" s="182"/>
      <c r="EC72" s="182"/>
      <c r="ED72" s="182"/>
      <c r="EE72" s="183"/>
      <c r="EF72" s="181">
        <f>SUM('Расшифровка расходов'!N26+'Расшифровка расходов'!N43+'Расшифровка расходов'!N61+'Расшифровка расходов'!N80+'Расшифровка расходов'!N97+'Расшифровка расходов'!N138+'Расшифровка расходов'!N66)</f>
        <v>13093463.75</v>
      </c>
      <c r="EG72" s="182"/>
      <c r="EH72" s="182"/>
      <c r="EI72" s="182"/>
      <c r="EJ72" s="182"/>
      <c r="EK72" s="182"/>
      <c r="EL72" s="182"/>
      <c r="EM72" s="182"/>
      <c r="EN72" s="182"/>
      <c r="EO72" s="182"/>
      <c r="EP72" s="182"/>
      <c r="EQ72" s="182"/>
      <c r="ER72" s="183"/>
    </row>
    <row r="73" spans="1:148" ht="10.5" customHeight="1" thickBot="1">
      <c r="A73" s="264" t="s">
        <v>80</v>
      </c>
      <c r="B73" s="265"/>
      <c r="C73" s="265"/>
      <c r="D73" s="265"/>
      <c r="E73" s="265"/>
      <c r="F73" s="265"/>
      <c r="G73" s="265"/>
      <c r="H73" s="265"/>
      <c r="I73" s="265"/>
      <c r="J73" s="265"/>
      <c r="K73" s="265"/>
      <c r="L73" s="265"/>
      <c r="M73" s="265"/>
      <c r="N73" s="265"/>
      <c r="O73" s="265"/>
      <c r="P73" s="265"/>
      <c r="Q73" s="265"/>
      <c r="R73" s="265"/>
      <c r="S73" s="265"/>
      <c r="T73" s="265"/>
      <c r="U73" s="265"/>
      <c r="V73" s="265"/>
      <c r="W73" s="265"/>
      <c r="X73" s="265"/>
      <c r="Y73" s="265"/>
      <c r="Z73" s="265"/>
      <c r="AA73" s="265"/>
      <c r="AB73" s="265"/>
      <c r="AC73" s="265"/>
      <c r="AD73" s="265"/>
      <c r="AE73" s="265"/>
      <c r="AF73" s="265"/>
      <c r="AG73" s="265"/>
      <c r="AH73" s="265"/>
      <c r="AI73" s="265"/>
      <c r="AJ73" s="265"/>
      <c r="AK73" s="265"/>
      <c r="AL73" s="265"/>
      <c r="AM73" s="265"/>
      <c r="AN73" s="265"/>
      <c r="AO73" s="265"/>
      <c r="AP73" s="265"/>
      <c r="AQ73" s="265"/>
      <c r="AR73" s="265"/>
      <c r="AS73" s="265"/>
      <c r="AT73" s="265"/>
      <c r="AU73" s="265"/>
      <c r="AV73" s="265"/>
      <c r="AW73" s="265"/>
      <c r="AX73" s="265"/>
      <c r="AY73" s="265"/>
      <c r="AZ73" s="265"/>
      <c r="BA73" s="265"/>
      <c r="BB73" s="265"/>
      <c r="BC73" s="265"/>
      <c r="BD73" s="265"/>
      <c r="BE73" s="265"/>
      <c r="BF73" s="265"/>
      <c r="BG73" s="265"/>
      <c r="BH73" s="265"/>
      <c r="BI73" s="265"/>
      <c r="BJ73" s="265"/>
      <c r="BK73" s="265"/>
      <c r="BL73" s="265"/>
      <c r="BM73" s="265"/>
      <c r="BN73" s="265"/>
      <c r="BO73" s="265"/>
      <c r="BP73" s="265"/>
      <c r="BQ73" s="265"/>
      <c r="BR73" s="265"/>
      <c r="BS73" s="265"/>
      <c r="BT73" s="265"/>
      <c r="BU73" s="265"/>
      <c r="BV73" s="265"/>
      <c r="BW73" s="266"/>
      <c r="BX73" s="170" t="s">
        <v>371</v>
      </c>
      <c r="BY73" s="171"/>
      <c r="BZ73" s="171"/>
      <c r="CA73" s="171"/>
      <c r="CB73" s="171"/>
      <c r="CC73" s="171"/>
      <c r="CD73" s="171"/>
      <c r="CE73" s="234"/>
      <c r="CF73" s="235" t="s">
        <v>78</v>
      </c>
      <c r="CG73" s="171"/>
      <c r="CH73" s="171"/>
      <c r="CI73" s="171"/>
      <c r="CJ73" s="171"/>
      <c r="CK73" s="171"/>
      <c r="CL73" s="171"/>
      <c r="CM73" s="171"/>
      <c r="CN73" s="171"/>
      <c r="CO73" s="171"/>
      <c r="CP73" s="171"/>
      <c r="CQ73" s="171"/>
      <c r="CR73" s="234"/>
      <c r="CS73" s="235" t="s">
        <v>362</v>
      </c>
      <c r="CT73" s="171"/>
      <c r="CU73" s="171"/>
      <c r="CV73" s="171"/>
      <c r="CW73" s="171"/>
      <c r="CX73" s="171"/>
      <c r="CY73" s="171"/>
      <c r="CZ73" s="171"/>
      <c r="DA73" s="171"/>
      <c r="DB73" s="171"/>
      <c r="DC73" s="171"/>
      <c r="DD73" s="171"/>
      <c r="DE73" s="234"/>
      <c r="DF73" s="229"/>
      <c r="DG73" s="230"/>
      <c r="DH73" s="230"/>
      <c r="DI73" s="230"/>
      <c r="DJ73" s="230"/>
      <c r="DK73" s="230"/>
      <c r="DL73" s="230"/>
      <c r="DM73" s="230"/>
      <c r="DN73" s="230"/>
      <c r="DO73" s="230"/>
      <c r="DP73" s="230"/>
      <c r="DQ73" s="230"/>
      <c r="DR73" s="231"/>
      <c r="DS73" s="229"/>
      <c r="DT73" s="230"/>
      <c r="DU73" s="230"/>
      <c r="DV73" s="230"/>
      <c r="DW73" s="230"/>
      <c r="DX73" s="230"/>
      <c r="DY73" s="230"/>
      <c r="DZ73" s="230"/>
      <c r="EA73" s="230"/>
      <c r="EB73" s="230"/>
      <c r="EC73" s="230"/>
      <c r="ED73" s="230"/>
      <c r="EE73" s="231"/>
      <c r="EF73" s="229"/>
      <c r="EG73" s="230"/>
      <c r="EH73" s="230"/>
      <c r="EI73" s="230"/>
      <c r="EJ73" s="230"/>
      <c r="EK73" s="230"/>
      <c r="EL73" s="230"/>
      <c r="EM73" s="230"/>
      <c r="EN73" s="230"/>
      <c r="EO73" s="230"/>
      <c r="EP73" s="230"/>
      <c r="EQ73" s="230"/>
      <c r="ER73" s="231"/>
    </row>
    <row r="74" spans="1:148" ht="33.75" customHeight="1">
      <c r="A74" s="257" t="s">
        <v>83</v>
      </c>
      <c r="B74" s="258"/>
      <c r="C74" s="258"/>
      <c r="D74" s="258"/>
      <c r="E74" s="258"/>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258"/>
      <c r="AM74" s="258"/>
      <c r="AN74" s="258"/>
      <c r="AO74" s="258"/>
      <c r="AP74" s="258"/>
      <c r="AQ74" s="258"/>
      <c r="AR74" s="258"/>
      <c r="AS74" s="258"/>
      <c r="AT74" s="258"/>
      <c r="AU74" s="258"/>
      <c r="AV74" s="258"/>
      <c r="AW74" s="258"/>
      <c r="AX74" s="258"/>
      <c r="AY74" s="258"/>
      <c r="AZ74" s="258"/>
      <c r="BA74" s="258"/>
      <c r="BB74" s="258"/>
      <c r="BC74" s="258"/>
      <c r="BD74" s="258"/>
      <c r="BE74" s="258"/>
      <c r="BF74" s="258"/>
      <c r="BG74" s="258"/>
      <c r="BH74" s="258"/>
      <c r="BI74" s="258"/>
      <c r="BJ74" s="258"/>
      <c r="BK74" s="258"/>
      <c r="BL74" s="258"/>
      <c r="BM74" s="258"/>
      <c r="BN74" s="258"/>
      <c r="BO74" s="258"/>
      <c r="BP74" s="258"/>
      <c r="BQ74" s="258"/>
      <c r="BR74" s="258"/>
      <c r="BS74" s="258"/>
      <c r="BT74" s="258"/>
      <c r="BU74" s="258"/>
      <c r="BV74" s="258"/>
      <c r="BW74" s="258"/>
      <c r="BX74" s="187" t="s">
        <v>372</v>
      </c>
      <c r="BY74" s="188"/>
      <c r="BZ74" s="188"/>
      <c r="CA74" s="188"/>
      <c r="CB74" s="188"/>
      <c r="CC74" s="188"/>
      <c r="CD74" s="188"/>
      <c r="CE74" s="189"/>
      <c r="CF74" s="191" t="s">
        <v>84</v>
      </c>
      <c r="CG74" s="188"/>
      <c r="CH74" s="188"/>
      <c r="CI74" s="188"/>
      <c r="CJ74" s="188"/>
      <c r="CK74" s="188"/>
      <c r="CL74" s="188"/>
      <c r="CM74" s="188"/>
      <c r="CN74" s="188"/>
      <c r="CO74" s="188"/>
      <c r="CP74" s="188"/>
      <c r="CQ74" s="188"/>
      <c r="CR74" s="189"/>
      <c r="CS74" s="191"/>
      <c r="CT74" s="188"/>
      <c r="CU74" s="188"/>
      <c r="CV74" s="188"/>
      <c r="CW74" s="188"/>
      <c r="CX74" s="188"/>
      <c r="CY74" s="188"/>
      <c r="CZ74" s="188"/>
      <c r="DA74" s="188"/>
      <c r="DB74" s="188"/>
      <c r="DC74" s="188"/>
      <c r="DD74" s="188"/>
      <c r="DE74" s="189"/>
      <c r="DF74" s="181"/>
      <c r="DG74" s="182"/>
      <c r="DH74" s="182"/>
      <c r="DI74" s="182"/>
      <c r="DJ74" s="182"/>
      <c r="DK74" s="182"/>
      <c r="DL74" s="182"/>
      <c r="DM74" s="182"/>
      <c r="DN74" s="182"/>
      <c r="DO74" s="182"/>
      <c r="DP74" s="182"/>
      <c r="DQ74" s="182"/>
      <c r="DR74" s="183"/>
      <c r="DS74" s="181"/>
      <c r="DT74" s="182"/>
      <c r="DU74" s="182"/>
      <c r="DV74" s="182"/>
      <c r="DW74" s="182"/>
      <c r="DX74" s="182"/>
      <c r="DY74" s="182"/>
      <c r="DZ74" s="182"/>
      <c r="EA74" s="182"/>
      <c r="EB74" s="182"/>
      <c r="EC74" s="182"/>
      <c r="ED74" s="182"/>
      <c r="EE74" s="183"/>
      <c r="EF74" s="181"/>
      <c r="EG74" s="182"/>
      <c r="EH74" s="182"/>
      <c r="EI74" s="182"/>
      <c r="EJ74" s="182"/>
      <c r="EK74" s="182"/>
      <c r="EL74" s="182"/>
      <c r="EM74" s="182"/>
      <c r="EN74" s="182"/>
      <c r="EO74" s="182"/>
      <c r="EP74" s="182"/>
      <c r="EQ74" s="182"/>
      <c r="ER74" s="183"/>
    </row>
    <row r="75" spans="1:148" ht="10.5" customHeight="1">
      <c r="A75" s="262" t="s">
        <v>85</v>
      </c>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187" t="s">
        <v>86</v>
      </c>
      <c r="BY75" s="188"/>
      <c r="BZ75" s="188"/>
      <c r="CA75" s="188"/>
      <c r="CB75" s="188"/>
      <c r="CC75" s="188"/>
      <c r="CD75" s="188"/>
      <c r="CE75" s="189"/>
      <c r="CF75" s="191" t="s">
        <v>87</v>
      </c>
      <c r="CG75" s="188"/>
      <c r="CH75" s="188"/>
      <c r="CI75" s="188"/>
      <c r="CJ75" s="188"/>
      <c r="CK75" s="188"/>
      <c r="CL75" s="188"/>
      <c r="CM75" s="188"/>
      <c r="CN75" s="188"/>
      <c r="CO75" s="188"/>
      <c r="CP75" s="188"/>
      <c r="CQ75" s="188"/>
      <c r="CR75" s="189"/>
      <c r="CS75" s="191"/>
      <c r="CT75" s="188"/>
      <c r="CU75" s="188"/>
      <c r="CV75" s="188"/>
      <c r="CW75" s="188"/>
      <c r="CX75" s="188"/>
      <c r="CY75" s="188"/>
      <c r="CZ75" s="188"/>
      <c r="DA75" s="188"/>
      <c r="DB75" s="188"/>
      <c r="DC75" s="188"/>
      <c r="DD75" s="188"/>
      <c r="DE75" s="189"/>
      <c r="DF75" s="181">
        <f>DF76+DF77+DF78</f>
        <v>5502479</v>
      </c>
      <c r="DG75" s="182"/>
      <c r="DH75" s="182"/>
      <c r="DI75" s="182"/>
      <c r="DJ75" s="182"/>
      <c r="DK75" s="182"/>
      <c r="DL75" s="182"/>
      <c r="DM75" s="182"/>
      <c r="DN75" s="182"/>
      <c r="DO75" s="182"/>
      <c r="DP75" s="182"/>
      <c r="DQ75" s="182"/>
      <c r="DR75" s="183"/>
      <c r="DS75" s="181">
        <f>DS76+DS77+DS78</f>
        <v>5502479</v>
      </c>
      <c r="DT75" s="182"/>
      <c r="DU75" s="182"/>
      <c r="DV75" s="182"/>
      <c r="DW75" s="182"/>
      <c r="DX75" s="182"/>
      <c r="DY75" s="182"/>
      <c r="DZ75" s="182"/>
      <c r="EA75" s="182"/>
      <c r="EB75" s="182"/>
      <c r="EC75" s="182"/>
      <c r="ED75" s="182"/>
      <c r="EE75" s="183"/>
      <c r="EF75" s="181">
        <f>EF76+EF77+EF78</f>
        <v>5502479</v>
      </c>
      <c r="EG75" s="182"/>
      <c r="EH75" s="182"/>
      <c r="EI75" s="182"/>
      <c r="EJ75" s="182"/>
      <c r="EK75" s="182"/>
      <c r="EL75" s="182"/>
      <c r="EM75" s="182"/>
      <c r="EN75" s="182"/>
      <c r="EO75" s="182"/>
      <c r="EP75" s="182"/>
      <c r="EQ75" s="182"/>
      <c r="ER75" s="183"/>
    </row>
    <row r="76" spans="1:148" ht="21.75" customHeight="1">
      <c r="A76" s="257" t="s">
        <v>88</v>
      </c>
      <c r="B76" s="258"/>
      <c r="C76" s="258"/>
      <c r="D76" s="258"/>
      <c r="E76" s="258"/>
      <c r="F76" s="258"/>
      <c r="G76" s="258"/>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8"/>
      <c r="AL76" s="258"/>
      <c r="AM76" s="258"/>
      <c r="AN76" s="258"/>
      <c r="AO76" s="258"/>
      <c r="AP76" s="258"/>
      <c r="AQ76" s="258"/>
      <c r="AR76" s="258"/>
      <c r="AS76" s="258"/>
      <c r="AT76" s="258"/>
      <c r="AU76" s="258"/>
      <c r="AV76" s="258"/>
      <c r="AW76" s="258"/>
      <c r="AX76" s="258"/>
      <c r="AY76" s="258"/>
      <c r="AZ76" s="258"/>
      <c r="BA76" s="258"/>
      <c r="BB76" s="258"/>
      <c r="BC76" s="258"/>
      <c r="BD76" s="258"/>
      <c r="BE76" s="258"/>
      <c r="BF76" s="258"/>
      <c r="BG76" s="258"/>
      <c r="BH76" s="258"/>
      <c r="BI76" s="258"/>
      <c r="BJ76" s="258"/>
      <c r="BK76" s="258"/>
      <c r="BL76" s="258"/>
      <c r="BM76" s="258"/>
      <c r="BN76" s="258"/>
      <c r="BO76" s="258"/>
      <c r="BP76" s="258"/>
      <c r="BQ76" s="258"/>
      <c r="BR76" s="258"/>
      <c r="BS76" s="258"/>
      <c r="BT76" s="258"/>
      <c r="BU76" s="258"/>
      <c r="BV76" s="258"/>
      <c r="BW76" s="258"/>
      <c r="BX76" s="187" t="s">
        <v>89</v>
      </c>
      <c r="BY76" s="188"/>
      <c r="BZ76" s="188"/>
      <c r="CA76" s="188"/>
      <c r="CB76" s="188"/>
      <c r="CC76" s="188"/>
      <c r="CD76" s="188"/>
      <c r="CE76" s="189"/>
      <c r="CF76" s="191" t="s">
        <v>90</v>
      </c>
      <c r="CG76" s="188"/>
      <c r="CH76" s="188"/>
      <c r="CI76" s="188"/>
      <c r="CJ76" s="188"/>
      <c r="CK76" s="188"/>
      <c r="CL76" s="188"/>
      <c r="CM76" s="188"/>
      <c r="CN76" s="188"/>
      <c r="CO76" s="188"/>
      <c r="CP76" s="188"/>
      <c r="CQ76" s="188"/>
      <c r="CR76" s="189"/>
      <c r="CS76" s="191" t="s">
        <v>365</v>
      </c>
      <c r="CT76" s="188"/>
      <c r="CU76" s="188"/>
      <c r="CV76" s="188"/>
      <c r="CW76" s="188"/>
      <c r="CX76" s="188"/>
      <c r="CY76" s="188"/>
      <c r="CZ76" s="188"/>
      <c r="DA76" s="188"/>
      <c r="DB76" s="188"/>
      <c r="DC76" s="188"/>
      <c r="DD76" s="188"/>
      <c r="DE76" s="189"/>
      <c r="DF76" s="181">
        <f>SUM('Расшифровка расходов'!L113+'Расшифровка расходов'!L148)</f>
        <v>5502479</v>
      </c>
      <c r="DG76" s="182"/>
      <c r="DH76" s="182"/>
      <c r="DI76" s="182"/>
      <c r="DJ76" s="182"/>
      <c r="DK76" s="182"/>
      <c r="DL76" s="182"/>
      <c r="DM76" s="182"/>
      <c r="DN76" s="182"/>
      <c r="DO76" s="182"/>
      <c r="DP76" s="182"/>
      <c r="DQ76" s="182"/>
      <c r="DR76" s="183"/>
      <c r="DS76" s="181">
        <f>SUM('Расшифровка расходов'!M113+'Расшифровка расходов'!M148)</f>
        <v>5502479</v>
      </c>
      <c r="DT76" s="182"/>
      <c r="DU76" s="182"/>
      <c r="DV76" s="182"/>
      <c r="DW76" s="182"/>
      <c r="DX76" s="182"/>
      <c r="DY76" s="182"/>
      <c r="DZ76" s="182"/>
      <c r="EA76" s="182"/>
      <c r="EB76" s="182"/>
      <c r="EC76" s="182"/>
      <c r="ED76" s="182"/>
      <c r="EE76" s="183"/>
      <c r="EF76" s="181">
        <f>SUM('Расшифровка расходов'!N148+'Расшифровка расходов'!N113)</f>
        <v>5502479</v>
      </c>
      <c r="EG76" s="182"/>
      <c r="EH76" s="182"/>
      <c r="EI76" s="182"/>
      <c r="EJ76" s="182"/>
      <c r="EK76" s="182"/>
      <c r="EL76" s="182"/>
      <c r="EM76" s="182"/>
      <c r="EN76" s="182"/>
      <c r="EO76" s="182"/>
      <c r="EP76" s="182"/>
      <c r="EQ76" s="182"/>
      <c r="ER76" s="183"/>
    </row>
    <row r="77" spans="1:148" ht="21.75" customHeight="1">
      <c r="A77" s="257" t="s">
        <v>91</v>
      </c>
      <c r="B77" s="258"/>
      <c r="C77" s="258"/>
      <c r="D77" s="258"/>
      <c r="E77" s="258"/>
      <c r="F77" s="258"/>
      <c r="G77" s="258"/>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c r="AM77" s="258"/>
      <c r="AN77" s="258"/>
      <c r="AO77" s="258"/>
      <c r="AP77" s="258"/>
      <c r="AQ77" s="258"/>
      <c r="AR77" s="258"/>
      <c r="AS77" s="258"/>
      <c r="AT77" s="258"/>
      <c r="AU77" s="258"/>
      <c r="AV77" s="258"/>
      <c r="AW77" s="258"/>
      <c r="AX77" s="258"/>
      <c r="AY77" s="258"/>
      <c r="AZ77" s="258"/>
      <c r="BA77" s="258"/>
      <c r="BB77" s="258"/>
      <c r="BC77" s="258"/>
      <c r="BD77" s="258"/>
      <c r="BE77" s="258"/>
      <c r="BF77" s="258"/>
      <c r="BG77" s="258"/>
      <c r="BH77" s="258"/>
      <c r="BI77" s="258"/>
      <c r="BJ77" s="258"/>
      <c r="BK77" s="258"/>
      <c r="BL77" s="258"/>
      <c r="BM77" s="258"/>
      <c r="BN77" s="258"/>
      <c r="BO77" s="258"/>
      <c r="BP77" s="258"/>
      <c r="BQ77" s="258"/>
      <c r="BR77" s="258"/>
      <c r="BS77" s="258"/>
      <c r="BT77" s="258"/>
      <c r="BU77" s="258"/>
      <c r="BV77" s="258"/>
      <c r="BW77" s="258"/>
      <c r="BX77" s="187" t="s">
        <v>92</v>
      </c>
      <c r="BY77" s="188"/>
      <c r="BZ77" s="188"/>
      <c r="CA77" s="188"/>
      <c r="CB77" s="188"/>
      <c r="CC77" s="188"/>
      <c r="CD77" s="188"/>
      <c r="CE77" s="189"/>
      <c r="CF77" s="191" t="s">
        <v>93</v>
      </c>
      <c r="CG77" s="188"/>
      <c r="CH77" s="188"/>
      <c r="CI77" s="188"/>
      <c r="CJ77" s="188"/>
      <c r="CK77" s="188"/>
      <c r="CL77" s="188"/>
      <c r="CM77" s="188"/>
      <c r="CN77" s="188"/>
      <c r="CO77" s="188"/>
      <c r="CP77" s="188"/>
      <c r="CQ77" s="188"/>
      <c r="CR77" s="189"/>
      <c r="CS77" s="191" t="s">
        <v>365</v>
      </c>
      <c r="CT77" s="188"/>
      <c r="CU77" s="188"/>
      <c r="CV77" s="188"/>
      <c r="CW77" s="188"/>
      <c r="CX77" s="188"/>
      <c r="CY77" s="188"/>
      <c r="CZ77" s="188"/>
      <c r="DA77" s="188"/>
      <c r="DB77" s="188"/>
      <c r="DC77" s="188"/>
      <c r="DD77" s="188"/>
      <c r="DE77" s="189"/>
      <c r="DF77" s="181"/>
      <c r="DG77" s="182"/>
      <c r="DH77" s="182"/>
      <c r="DI77" s="182"/>
      <c r="DJ77" s="182"/>
      <c r="DK77" s="182"/>
      <c r="DL77" s="182"/>
      <c r="DM77" s="182"/>
      <c r="DN77" s="182"/>
      <c r="DO77" s="182"/>
      <c r="DP77" s="182"/>
      <c r="DQ77" s="182"/>
      <c r="DR77" s="183"/>
      <c r="DS77" s="181"/>
      <c r="DT77" s="182"/>
      <c r="DU77" s="182"/>
      <c r="DV77" s="182"/>
      <c r="DW77" s="182"/>
      <c r="DX77" s="182"/>
      <c r="DY77" s="182"/>
      <c r="DZ77" s="182"/>
      <c r="EA77" s="182"/>
      <c r="EB77" s="182"/>
      <c r="EC77" s="182"/>
      <c r="ED77" s="182"/>
      <c r="EE77" s="183"/>
      <c r="EF77" s="181"/>
      <c r="EG77" s="182"/>
      <c r="EH77" s="182"/>
      <c r="EI77" s="182"/>
      <c r="EJ77" s="182"/>
      <c r="EK77" s="182"/>
      <c r="EL77" s="182"/>
      <c r="EM77" s="182"/>
      <c r="EN77" s="182"/>
      <c r="EO77" s="182"/>
      <c r="EP77" s="182"/>
      <c r="EQ77" s="182"/>
      <c r="ER77" s="183"/>
    </row>
    <row r="78" spans="1:148" ht="10.5" customHeight="1">
      <c r="A78" s="257" t="s">
        <v>94</v>
      </c>
      <c r="B78" s="258"/>
      <c r="C78" s="258"/>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8"/>
      <c r="AK78" s="258"/>
      <c r="AL78" s="258"/>
      <c r="AM78" s="258"/>
      <c r="AN78" s="258"/>
      <c r="AO78" s="258"/>
      <c r="AP78" s="258"/>
      <c r="AQ78" s="258"/>
      <c r="AR78" s="258"/>
      <c r="AS78" s="258"/>
      <c r="AT78" s="258"/>
      <c r="AU78" s="258"/>
      <c r="AV78" s="258"/>
      <c r="AW78" s="258"/>
      <c r="AX78" s="258"/>
      <c r="AY78" s="258"/>
      <c r="AZ78" s="258"/>
      <c r="BA78" s="258"/>
      <c r="BB78" s="258"/>
      <c r="BC78" s="258"/>
      <c r="BD78" s="258"/>
      <c r="BE78" s="258"/>
      <c r="BF78" s="258"/>
      <c r="BG78" s="258"/>
      <c r="BH78" s="258"/>
      <c r="BI78" s="258"/>
      <c r="BJ78" s="258"/>
      <c r="BK78" s="258"/>
      <c r="BL78" s="258"/>
      <c r="BM78" s="258"/>
      <c r="BN78" s="258"/>
      <c r="BO78" s="258"/>
      <c r="BP78" s="258"/>
      <c r="BQ78" s="258"/>
      <c r="BR78" s="258"/>
      <c r="BS78" s="258"/>
      <c r="BT78" s="258"/>
      <c r="BU78" s="258"/>
      <c r="BV78" s="258"/>
      <c r="BW78" s="258"/>
      <c r="BX78" s="187" t="s">
        <v>95</v>
      </c>
      <c r="BY78" s="188"/>
      <c r="BZ78" s="188"/>
      <c r="CA78" s="188"/>
      <c r="CB78" s="188"/>
      <c r="CC78" s="188"/>
      <c r="CD78" s="188"/>
      <c r="CE78" s="189"/>
      <c r="CF78" s="191" t="s">
        <v>96</v>
      </c>
      <c r="CG78" s="188"/>
      <c r="CH78" s="188"/>
      <c r="CI78" s="188"/>
      <c r="CJ78" s="188"/>
      <c r="CK78" s="188"/>
      <c r="CL78" s="188"/>
      <c r="CM78" s="188"/>
      <c r="CN78" s="188"/>
      <c r="CO78" s="188"/>
      <c r="CP78" s="188"/>
      <c r="CQ78" s="188"/>
      <c r="CR78" s="189"/>
      <c r="CS78" s="191" t="s">
        <v>366</v>
      </c>
      <c r="CT78" s="188"/>
      <c r="CU78" s="188"/>
      <c r="CV78" s="188"/>
      <c r="CW78" s="188"/>
      <c r="CX78" s="188"/>
      <c r="CY78" s="188"/>
      <c r="CZ78" s="188"/>
      <c r="DA78" s="188"/>
      <c r="DB78" s="188"/>
      <c r="DC78" s="188"/>
      <c r="DD78" s="188"/>
      <c r="DE78" s="189"/>
      <c r="DF78" s="181"/>
      <c r="DG78" s="182"/>
      <c r="DH78" s="182"/>
      <c r="DI78" s="182"/>
      <c r="DJ78" s="182"/>
      <c r="DK78" s="182"/>
      <c r="DL78" s="182"/>
      <c r="DM78" s="182"/>
      <c r="DN78" s="182"/>
      <c r="DO78" s="182"/>
      <c r="DP78" s="182"/>
      <c r="DQ78" s="182"/>
      <c r="DR78" s="183"/>
      <c r="DS78" s="181"/>
      <c r="DT78" s="182"/>
      <c r="DU78" s="182"/>
      <c r="DV78" s="182"/>
      <c r="DW78" s="182"/>
      <c r="DX78" s="182"/>
      <c r="DY78" s="182"/>
      <c r="DZ78" s="182"/>
      <c r="EA78" s="182"/>
      <c r="EB78" s="182"/>
      <c r="EC78" s="182"/>
      <c r="ED78" s="182"/>
      <c r="EE78" s="183"/>
      <c r="EF78" s="181"/>
      <c r="EG78" s="182"/>
      <c r="EH78" s="182"/>
      <c r="EI78" s="182"/>
      <c r="EJ78" s="182"/>
      <c r="EK78" s="182"/>
      <c r="EL78" s="182"/>
      <c r="EM78" s="182"/>
      <c r="EN78" s="182"/>
      <c r="EO78" s="182"/>
      <c r="EP78" s="182"/>
      <c r="EQ78" s="182"/>
      <c r="ER78" s="183"/>
    </row>
    <row r="79" spans="1:148" ht="10.5" customHeight="1">
      <c r="A79" s="262" t="s">
        <v>97</v>
      </c>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187" t="s">
        <v>373</v>
      </c>
      <c r="BY79" s="188"/>
      <c r="BZ79" s="188"/>
      <c r="CA79" s="188"/>
      <c r="CB79" s="188"/>
      <c r="CC79" s="188"/>
      <c r="CD79" s="188"/>
      <c r="CE79" s="189"/>
      <c r="CF79" s="191" t="s">
        <v>42</v>
      </c>
      <c r="CG79" s="188"/>
      <c r="CH79" s="188"/>
      <c r="CI79" s="188"/>
      <c r="CJ79" s="188"/>
      <c r="CK79" s="188"/>
      <c r="CL79" s="188"/>
      <c r="CM79" s="188"/>
      <c r="CN79" s="188"/>
      <c r="CO79" s="188"/>
      <c r="CP79" s="188"/>
      <c r="CQ79" s="188"/>
      <c r="CR79" s="189"/>
      <c r="CS79" s="191"/>
      <c r="CT79" s="188"/>
      <c r="CU79" s="188"/>
      <c r="CV79" s="188"/>
      <c r="CW79" s="188"/>
      <c r="CX79" s="188"/>
      <c r="CY79" s="188"/>
      <c r="CZ79" s="188"/>
      <c r="DA79" s="188"/>
      <c r="DB79" s="188"/>
      <c r="DC79" s="188"/>
      <c r="DD79" s="188"/>
      <c r="DE79" s="189"/>
      <c r="DF79" s="181">
        <f>DF80</f>
        <v>0</v>
      </c>
      <c r="DG79" s="182"/>
      <c r="DH79" s="182"/>
      <c r="DI79" s="182"/>
      <c r="DJ79" s="182"/>
      <c r="DK79" s="182"/>
      <c r="DL79" s="182"/>
      <c r="DM79" s="182"/>
      <c r="DN79" s="182"/>
      <c r="DO79" s="182"/>
      <c r="DP79" s="182"/>
      <c r="DQ79" s="182"/>
      <c r="DR79" s="183"/>
      <c r="DS79" s="181">
        <f>DS80</f>
        <v>0</v>
      </c>
      <c r="DT79" s="182"/>
      <c r="DU79" s="182"/>
      <c r="DV79" s="182"/>
      <c r="DW79" s="182"/>
      <c r="DX79" s="182"/>
      <c r="DY79" s="182"/>
      <c r="DZ79" s="182"/>
      <c r="EA79" s="182"/>
      <c r="EB79" s="182"/>
      <c r="EC79" s="182"/>
      <c r="ED79" s="182"/>
      <c r="EE79" s="183"/>
      <c r="EF79" s="181">
        <f>EF80</f>
        <v>0</v>
      </c>
      <c r="EG79" s="182"/>
      <c r="EH79" s="182"/>
      <c r="EI79" s="182"/>
      <c r="EJ79" s="182"/>
      <c r="EK79" s="182"/>
      <c r="EL79" s="182"/>
      <c r="EM79" s="182"/>
      <c r="EN79" s="182"/>
      <c r="EO79" s="182"/>
      <c r="EP79" s="182"/>
      <c r="EQ79" s="182"/>
      <c r="ER79" s="183"/>
    </row>
    <row r="80" spans="1:148" ht="21.75" customHeight="1">
      <c r="A80" s="257" t="s">
        <v>99</v>
      </c>
      <c r="B80" s="258"/>
      <c r="C80" s="258"/>
      <c r="D80" s="258"/>
      <c r="E80" s="258"/>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8"/>
      <c r="AH80" s="258"/>
      <c r="AI80" s="258"/>
      <c r="AJ80" s="258"/>
      <c r="AK80" s="258"/>
      <c r="AL80" s="258"/>
      <c r="AM80" s="258"/>
      <c r="AN80" s="258"/>
      <c r="AO80" s="258"/>
      <c r="AP80" s="258"/>
      <c r="AQ80" s="258"/>
      <c r="AR80" s="258"/>
      <c r="AS80" s="258"/>
      <c r="AT80" s="258"/>
      <c r="AU80" s="258"/>
      <c r="AV80" s="258"/>
      <c r="AW80" s="258"/>
      <c r="AX80" s="258"/>
      <c r="AY80" s="258"/>
      <c r="AZ80" s="258"/>
      <c r="BA80" s="258"/>
      <c r="BB80" s="258"/>
      <c r="BC80" s="258"/>
      <c r="BD80" s="258"/>
      <c r="BE80" s="258"/>
      <c r="BF80" s="258"/>
      <c r="BG80" s="258"/>
      <c r="BH80" s="258"/>
      <c r="BI80" s="258"/>
      <c r="BJ80" s="258"/>
      <c r="BK80" s="258"/>
      <c r="BL80" s="258"/>
      <c r="BM80" s="258"/>
      <c r="BN80" s="258"/>
      <c r="BO80" s="258"/>
      <c r="BP80" s="258"/>
      <c r="BQ80" s="258"/>
      <c r="BR80" s="258"/>
      <c r="BS80" s="258"/>
      <c r="BT80" s="258"/>
      <c r="BU80" s="258"/>
      <c r="BV80" s="258"/>
      <c r="BW80" s="258"/>
      <c r="BX80" s="187" t="s">
        <v>374</v>
      </c>
      <c r="BY80" s="188"/>
      <c r="BZ80" s="188"/>
      <c r="CA80" s="188"/>
      <c r="CB80" s="188"/>
      <c r="CC80" s="188"/>
      <c r="CD80" s="188"/>
      <c r="CE80" s="189"/>
      <c r="CF80" s="191" t="s">
        <v>101</v>
      </c>
      <c r="CG80" s="188"/>
      <c r="CH80" s="188"/>
      <c r="CI80" s="188"/>
      <c r="CJ80" s="188"/>
      <c r="CK80" s="188"/>
      <c r="CL80" s="188"/>
      <c r="CM80" s="188"/>
      <c r="CN80" s="188"/>
      <c r="CO80" s="188"/>
      <c r="CP80" s="188"/>
      <c r="CQ80" s="188"/>
      <c r="CR80" s="189"/>
      <c r="CS80" s="191"/>
      <c r="CT80" s="188"/>
      <c r="CU80" s="188"/>
      <c r="CV80" s="188"/>
      <c r="CW80" s="188"/>
      <c r="CX80" s="188"/>
      <c r="CY80" s="188"/>
      <c r="CZ80" s="188"/>
      <c r="DA80" s="188"/>
      <c r="DB80" s="188"/>
      <c r="DC80" s="188"/>
      <c r="DD80" s="188"/>
      <c r="DE80" s="189"/>
      <c r="DF80" s="181"/>
      <c r="DG80" s="182"/>
      <c r="DH80" s="182"/>
      <c r="DI80" s="182"/>
      <c r="DJ80" s="182"/>
      <c r="DK80" s="182"/>
      <c r="DL80" s="182"/>
      <c r="DM80" s="182"/>
      <c r="DN80" s="182"/>
      <c r="DO80" s="182"/>
      <c r="DP80" s="182"/>
      <c r="DQ80" s="182"/>
      <c r="DR80" s="183"/>
      <c r="DS80" s="181"/>
      <c r="DT80" s="182"/>
      <c r="DU80" s="182"/>
      <c r="DV80" s="182"/>
      <c r="DW80" s="182"/>
      <c r="DX80" s="182"/>
      <c r="DY80" s="182"/>
      <c r="DZ80" s="182"/>
      <c r="EA80" s="182"/>
      <c r="EB80" s="182"/>
      <c r="EC80" s="182"/>
      <c r="ED80" s="182"/>
      <c r="EE80" s="183"/>
      <c r="EF80" s="181"/>
      <c r="EG80" s="182"/>
      <c r="EH80" s="182"/>
      <c r="EI80" s="182"/>
      <c r="EJ80" s="182"/>
      <c r="EK80" s="182"/>
      <c r="EL80" s="182"/>
      <c r="EM80" s="182"/>
      <c r="EN80" s="182"/>
      <c r="EO80" s="182"/>
      <c r="EP80" s="182"/>
      <c r="EQ80" s="182"/>
      <c r="ER80" s="183"/>
    </row>
    <row r="81" spans="1:148" ht="12.75" customHeight="1">
      <c r="A81" s="262" t="s">
        <v>102</v>
      </c>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187" t="s">
        <v>98</v>
      </c>
      <c r="BY81" s="188"/>
      <c r="BZ81" s="188"/>
      <c r="CA81" s="188"/>
      <c r="CB81" s="188"/>
      <c r="CC81" s="188"/>
      <c r="CD81" s="188"/>
      <c r="CE81" s="189"/>
      <c r="CF81" s="191" t="s">
        <v>42</v>
      </c>
      <c r="CG81" s="188"/>
      <c r="CH81" s="188"/>
      <c r="CI81" s="188"/>
      <c r="CJ81" s="188"/>
      <c r="CK81" s="188"/>
      <c r="CL81" s="188"/>
      <c r="CM81" s="188"/>
      <c r="CN81" s="188"/>
      <c r="CO81" s="188"/>
      <c r="CP81" s="188"/>
      <c r="CQ81" s="188"/>
      <c r="CR81" s="189"/>
      <c r="CS81" s="191"/>
      <c r="CT81" s="188"/>
      <c r="CU81" s="188"/>
      <c r="CV81" s="188"/>
      <c r="CW81" s="188"/>
      <c r="CX81" s="188"/>
      <c r="CY81" s="188"/>
      <c r="CZ81" s="188"/>
      <c r="DA81" s="188"/>
      <c r="DB81" s="188"/>
      <c r="DC81" s="188"/>
      <c r="DD81" s="188"/>
      <c r="DE81" s="189"/>
      <c r="DF81" s="181">
        <f>DF82+DF83+DF84+DF85</f>
        <v>16603214.950000001</v>
      </c>
      <c r="DG81" s="182"/>
      <c r="DH81" s="182"/>
      <c r="DI81" s="182"/>
      <c r="DJ81" s="182"/>
      <c r="DK81" s="182"/>
      <c r="DL81" s="182"/>
      <c r="DM81" s="182"/>
      <c r="DN81" s="182"/>
      <c r="DO81" s="182"/>
      <c r="DP81" s="182"/>
      <c r="DQ81" s="182"/>
      <c r="DR81" s="183"/>
      <c r="DS81" s="181">
        <f>DS82+DS83+DS84+DS85</f>
        <v>16432652.49</v>
      </c>
      <c r="DT81" s="182"/>
      <c r="DU81" s="182"/>
      <c r="DV81" s="182"/>
      <c r="DW81" s="182"/>
      <c r="DX81" s="182"/>
      <c r="DY81" s="182"/>
      <c r="DZ81" s="182"/>
      <c r="EA81" s="182"/>
      <c r="EB81" s="182"/>
      <c r="EC81" s="182"/>
      <c r="ED81" s="182"/>
      <c r="EE81" s="183"/>
      <c r="EF81" s="181">
        <f>EF82+EF83+EF84+EF85</f>
        <v>16506252.49</v>
      </c>
      <c r="EG81" s="182"/>
      <c r="EH81" s="182"/>
      <c r="EI81" s="182"/>
      <c r="EJ81" s="182"/>
      <c r="EK81" s="182"/>
      <c r="EL81" s="182"/>
      <c r="EM81" s="182"/>
      <c r="EN81" s="182"/>
      <c r="EO81" s="182"/>
      <c r="EP81" s="182"/>
      <c r="EQ81" s="182"/>
      <c r="ER81" s="183"/>
    </row>
    <row r="82" spans="1:148" ht="21.75" customHeight="1">
      <c r="A82" s="257" t="s">
        <v>103</v>
      </c>
      <c r="B82" s="258"/>
      <c r="C82" s="258"/>
      <c r="D82" s="258"/>
      <c r="E82" s="258"/>
      <c r="F82" s="258"/>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c r="AH82" s="258"/>
      <c r="AI82" s="258"/>
      <c r="AJ82" s="258"/>
      <c r="AK82" s="258"/>
      <c r="AL82" s="258"/>
      <c r="AM82" s="258"/>
      <c r="AN82" s="258"/>
      <c r="AO82" s="258"/>
      <c r="AP82" s="258"/>
      <c r="AQ82" s="258"/>
      <c r="AR82" s="258"/>
      <c r="AS82" s="258"/>
      <c r="AT82" s="258"/>
      <c r="AU82" s="258"/>
      <c r="AV82" s="258"/>
      <c r="AW82" s="258"/>
      <c r="AX82" s="258"/>
      <c r="AY82" s="258"/>
      <c r="AZ82" s="258"/>
      <c r="BA82" s="258"/>
      <c r="BB82" s="258"/>
      <c r="BC82" s="258"/>
      <c r="BD82" s="258"/>
      <c r="BE82" s="258"/>
      <c r="BF82" s="258"/>
      <c r="BG82" s="258"/>
      <c r="BH82" s="258"/>
      <c r="BI82" s="258"/>
      <c r="BJ82" s="258"/>
      <c r="BK82" s="258"/>
      <c r="BL82" s="258"/>
      <c r="BM82" s="258"/>
      <c r="BN82" s="258"/>
      <c r="BO82" s="258"/>
      <c r="BP82" s="258"/>
      <c r="BQ82" s="258"/>
      <c r="BR82" s="258"/>
      <c r="BS82" s="258"/>
      <c r="BT82" s="258"/>
      <c r="BU82" s="258"/>
      <c r="BV82" s="258"/>
      <c r="BW82" s="258"/>
      <c r="BX82" s="187" t="s">
        <v>375</v>
      </c>
      <c r="BY82" s="188"/>
      <c r="BZ82" s="188"/>
      <c r="CA82" s="188"/>
      <c r="CB82" s="188"/>
      <c r="CC82" s="188"/>
      <c r="CD82" s="188"/>
      <c r="CE82" s="189"/>
      <c r="CF82" s="191" t="s">
        <v>104</v>
      </c>
      <c r="CG82" s="188"/>
      <c r="CH82" s="188"/>
      <c r="CI82" s="188"/>
      <c r="CJ82" s="188"/>
      <c r="CK82" s="188"/>
      <c r="CL82" s="188"/>
      <c r="CM82" s="188"/>
      <c r="CN82" s="188"/>
      <c r="CO82" s="188"/>
      <c r="CP82" s="188"/>
      <c r="CQ82" s="188"/>
      <c r="CR82" s="189"/>
      <c r="CS82" s="191"/>
      <c r="CT82" s="188"/>
      <c r="CU82" s="188"/>
      <c r="CV82" s="188"/>
      <c r="CW82" s="188"/>
      <c r="CX82" s="188"/>
      <c r="CY82" s="188"/>
      <c r="CZ82" s="188"/>
      <c r="DA82" s="188"/>
      <c r="DB82" s="188"/>
      <c r="DC82" s="188"/>
      <c r="DD82" s="188"/>
      <c r="DE82" s="189"/>
      <c r="DF82" s="181"/>
      <c r="DG82" s="182"/>
      <c r="DH82" s="182"/>
      <c r="DI82" s="182"/>
      <c r="DJ82" s="182"/>
      <c r="DK82" s="182"/>
      <c r="DL82" s="182"/>
      <c r="DM82" s="182"/>
      <c r="DN82" s="182"/>
      <c r="DO82" s="182"/>
      <c r="DP82" s="182"/>
      <c r="DQ82" s="182"/>
      <c r="DR82" s="183"/>
      <c r="DS82" s="181"/>
      <c r="DT82" s="182"/>
      <c r="DU82" s="182"/>
      <c r="DV82" s="182"/>
      <c r="DW82" s="182"/>
      <c r="DX82" s="182"/>
      <c r="DY82" s="182"/>
      <c r="DZ82" s="182"/>
      <c r="EA82" s="182"/>
      <c r="EB82" s="182"/>
      <c r="EC82" s="182"/>
      <c r="ED82" s="182"/>
      <c r="EE82" s="183"/>
      <c r="EF82" s="181"/>
      <c r="EG82" s="182"/>
      <c r="EH82" s="182"/>
      <c r="EI82" s="182"/>
      <c r="EJ82" s="182"/>
      <c r="EK82" s="182"/>
      <c r="EL82" s="182"/>
      <c r="EM82" s="182"/>
      <c r="EN82" s="182"/>
      <c r="EO82" s="182"/>
      <c r="EP82" s="182"/>
      <c r="EQ82" s="182"/>
      <c r="ER82" s="183"/>
    </row>
    <row r="83" spans="1:148" ht="10.5" customHeight="1" thickBot="1">
      <c r="A83" s="257" t="s">
        <v>105</v>
      </c>
      <c r="B83" s="258"/>
      <c r="C83" s="258"/>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258"/>
      <c r="AI83" s="258"/>
      <c r="AJ83" s="258"/>
      <c r="AK83" s="258"/>
      <c r="AL83" s="258"/>
      <c r="AM83" s="258"/>
      <c r="AN83" s="258"/>
      <c r="AO83" s="258"/>
      <c r="AP83" s="258"/>
      <c r="AQ83" s="258"/>
      <c r="AR83" s="258"/>
      <c r="AS83" s="258"/>
      <c r="AT83" s="258"/>
      <c r="AU83" s="258"/>
      <c r="AV83" s="258"/>
      <c r="AW83" s="258"/>
      <c r="AX83" s="258"/>
      <c r="AY83" s="258"/>
      <c r="AZ83" s="258"/>
      <c r="BA83" s="258"/>
      <c r="BB83" s="258"/>
      <c r="BC83" s="258"/>
      <c r="BD83" s="258"/>
      <c r="BE83" s="258"/>
      <c r="BF83" s="258"/>
      <c r="BG83" s="258"/>
      <c r="BH83" s="258"/>
      <c r="BI83" s="258"/>
      <c r="BJ83" s="258"/>
      <c r="BK83" s="258"/>
      <c r="BL83" s="258"/>
      <c r="BM83" s="258"/>
      <c r="BN83" s="258"/>
      <c r="BO83" s="258"/>
      <c r="BP83" s="258"/>
      <c r="BQ83" s="258"/>
      <c r="BR83" s="258"/>
      <c r="BS83" s="258"/>
      <c r="BT83" s="258"/>
      <c r="BU83" s="258"/>
      <c r="BV83" s="258"/>
      <c r="BW83" s="258"/>
      <c r="BX83" s="261" t="s">
        <v>100</v>
      </c>
      <c r="BY83" s="210"/>
      <c r="BZ83" s="210"/>
      <c r="CA83" s="210"/>
      <c r="CB83" s="210"/>
      <c r="CC83" s="210"/>
      <c r="CD83" s="210"/>
      <c r="CE83" s="211"/>
      <c r="CF83" s="209" t="s">
        <v>106</v>
      </c>
      <c r="CG83" s="210"/>
      <c r="CH83" s="210"/>
      <c r="CI83" s="210"/>
      <c r="CJ83" s="210"/>
      <c r="CK83" s="210"/>
      <c r="CL83" s="210"/>
      <c r="CM83" s="210"/>
      <c r="CN83" s="210"/>
      <c r="CO83" s="210"/>
      <c r="CP83" s="210"/>
      <c r="CQ83" s="210"/>
      <c r="CR83" s="211"/>
      <c r="CS83" s="209"/>
      <c r="CT83" s="210"/>
      <c r="CU83" s="210"/>
      <c r="CV83" s="210"/>
      <c r="CW83" s="210"/>
      <c r="CX83" s="210"/>
      <c r="CY83" s="210"/>
      <c r="CZ83" s="210"/>
      <c r="DA83" s="210"/>
      <c r="DB83" s="210"/>
      <c r="DC83" s="210"/>
      <c r="DD83" s="210"/>
      <c r="DE83" s="211"/>
      <c r="DF83" s="199"/>
      <c r="DG83" s="200"/>
      <c r="DH83" s="200"/>
      <c r="DI83" s="200"/>
      <c r="DJ83" s="200"/>
      <c r="DK83" s="200"/>
      <c r="DL83" s="200"/>
      <c r="DM83" s="200"/>
      <c r="DN83" s="200"/>
      <c r="DO83" s="200"/>
      <c r="DP83" s="200"/>
      <c r="DQ83" s="200"/>
      <c r="DR83" s="201"/>
      <c r="DS83" s="199"/>
      <c r="DT83" s="200"/>
      <c r="DU83" s="200"/>
      <c r="DV83" s="200"/>
      <c r="DW83" s="200"/>
      <c r="DX83" s="200"/>
      <c r="DY83" s="200"/>
      <c r="DZ83" s="200"/>
      <c r="EA83" s="200"/>
      <c r="EB83" s="200"/>
      <c r="EC83" s="200"/>
      <c r="ED83" s="200"/>
      <c r="EE83" s="201"/>
      <c r="EF83" s="199"/>
      <c r="EG83" s="200"/>
      <c r="EH83" s="200"/>
      <c r="EI83" s="200"/>
      <c r="EJ83" s="200"/>
      <c r="EK83" s="200"/>
      <c r="EL83" s="200"/>
      <c r="EM83" s="200"/>
      <c r="EN83" s="200"/>
      <c r="EO83" s="200"/>
      <c r="EP83" s="200"/>
      <c r="EQ83" s="200"/>
      <c r="ER83" s="201"/>
    </row>
    <row r="84" spans="1:148" ht="21.75" customHeight="1">
      <c r="A84" s="257" t="s">
        <v>107</v>
      </c>
      <c r="B84" s="258"/>
      <c r="C84" s="258"/>
      <c r="D84" s="258"/>
      <c r="E84" s="258"/>
      <c r="F84" s="258"/>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8"/>
      <c r="AH84" s="258"/>
      <c r="AI84" s="258"/>
      <c r="AJ84" s="258"/>
      <c r="AK84" s="258"/>
      <c r="AL84" s="258"/>
      <c r="AM84" s="258"/>
      <c r="AN84" s="258"/>
      <c r="AO84" s="258"/>
      <c r="AP84" s="258"/>
      <c r="AQ84" s="258"/>
      <c r="AR84" s="258"/>
      <c r="AS84" s="258"/>
      <c r="AT84" s="258"/>
      <c r="AU84" s="258"/>
      <c r="AV84" s="258"/>
      <c r="AW84" s="258"/>
      <c r="AX84" s="258"/>
      <c r="AY84" s="258"/>
      <c r="AZ84" s="258"/>
      <c r="BA84" s="258"/>
      <c r="BB84" s="258"/>
      <c r="BC84" s="258"/>
      <c r="BD84" s="258"/>
      <c r="BE84" s="258"/>
      <c r="BF84" s="258"/>
      <c r="BG84" s="258"/>
      <c r="BH84" s="258"/>
      <c r="BI84" s="258"/>
      <c r="BJ84" s="258"/>
      <c r="BK84" s="258"/>
      <c r="BL84" s="258"/>
      <c r="BM84" s="258"/>
      <c r="BN84" s="258"/>
      <c r="BO84" s="258"/>
      <c r="BP84" s="258"/>
      <c r="BQ84" s="258"/>
      <c r="BR84" s="258"/>
      <c r="BS84" s="258"/>
      <c r="BT84" s="258"/>
      <c r="BU84" s="258"/>
      <c r="BV84" s="258"/>
      <c r="BW84" s="258"/>
      <c r="BX84" s="178" t="s">
        <v>376</v>
      </c>
      <c r="BY84" s="179"/>
      <c r="BZ84" s="179"/>
      <c r="CA84" s="179"/>
      <c r="CB84" s="179"/>
      <c r="CC84" s="179"/>
      <c r="CD84" s="179"/>
      <c r="CE84" s="259"/>
      <c r="CF84" s="260" t="s">
        <v>108</v>
      </c>
      <c r="CG84" s="179"/>
      <c r="CH84" s="179"/>
      <c r="CI84" s="179"/>
      <c r="CJ84" s="179"/>
      <c r="CK84" s="179"/>
      <c r="CL84" s="179"/>
      <c r="CM84" s="179"/>
      <c r="CN84" s="179"/>
      <c r="CO84" s="179"/>
      <c r="CP84" s="179"/>
      <c r="CQ84" s="179"/>
      <c r="CR84" s="259"/>
      <c r="CS84" s="260"/>
      <c r="CT84" s="179"/>
      <c r="CU84" s="179"/>
      <c r="CV84" s="179"/>
      <c r="CW84" s="179"/>
      <c r="CX84" s="179"/>
      <c r="CY84" s="179"/>
      <c r="CZ84" s="179"/>
      <c r="DA84" s="179"/>
      <c r="DB84" s="179"/>
      <c r="DC84" s="179"/>
      <c r="DD84" s="179"/>
      <c r="DE84" s="259"/>
      <c r="DF84" s="254"/>
      <c r="DG84" s="255"/>
      <c r="DH84" s="255"/>
      <c r="DI84" s="255"/>
      <c r="DJ84" s="255"/>
      <c r="DK84" s="255"/>
      <c r="DL84" s="255"/>
      <c r="DM84" s="255"/>
      <c r="DN84" s="255"/>
      <c r="DO84" s="255"/>
      <c r="DP84" s="255"/>
      <c r="DQ84" s="255"/>
      <c r="DR84" s="256"/>
      <c r="DS84" s="254"/>
      <c r="DT84" s="255"/>
      <c r="DU84" s="255"/>
      <c r="DV84" s="255"/>
      <c r="DW84" s="255"/>
      <c r="DX84" s="255"/>
      <c r="DY84" s="255"/>
      <c r="DZ84" s="255"/>
      <c r="EA84" s="255"/>
      <c r="EB84" s="255"/>
      <c r="EC84" s="255"/>
      <c r="ED84" s="255"/>
      <c r="EE84" s="256"/>
      <c r="EF84" s="254"/>
      <c r="EG84" s="255"/>
      <c r="EH84" s="255"/>
      <c r="EI84" s="255"/>
      <c r="EJ84" s="255"/>
      <c r="EK84" s="255"/>
      <c r="EL84" s="255"/>
      <c r="EM84" s="255"/>
      <c r="EN84" s="255"/>
      <c r="EO84" s="255"/>
      <c r="EP84" s="255"/>
      <c r="EQ84" s="255"/>
      <c r="ER84" s="256"/>
    </row>
    <row r="85" spans="1:148" ht="19.5" customHeight="1">
      <c r="A85" s="244" t="s">
        <v>109</v>
      </c>
      <c r="B85" s="245"/>
      <c r="C85" s="245"/>
      <c r="D85" s="245"/>
      <c r="E85" s="245"/>
      <c r="F85" s="245"/>
      <c r="G85" s="245"/>
      <c r="H85" s="245"/>
      <c r="I85" s="245"/>
      <c r="J85" s="245"/>
      <c r="K85" s="245"/>
      <c r="L85" s="245"/>
      <c r="M85" s="245"/>
      <c r="N85" s="245"/>
      <c r="O85" s="245"/>
      <c r="P85" s="245"/>
      <c r="Q85" s="245"/>
      <c r="R85" s="245"/>
      <c r="S85" s="245"/>
      <c r="T85" s="245"/>
      <c r="U85" s="245"/>
      <c r="V85" s="245"/>
      <c r="W85" s="245"/>
      <c r="X85" s="245"/>
      <c r="Y85" s="245"/>
      <c r="Z85" s="245"/>
      <c r="AA85" s="245"/>
      <c r="AB85" s="245"/>
      <c r="AC85" s="245"/>
      <c r="AD85" s="245"/>
      <c r="AE85" s="245"/>
      <c r="AF85" s="245"/>
      <c r="AG85" s="245"/>
      <c r="AH85" s="245"/>
      <c r="AI85" s="245"/>
      <c r="AJ85" s="245"/>
      <c r="AK85" s="245"/>
      <c r="AL85" s="245"/>
      <c r="AM85" s="245"/>
      <c r="AN85" s="245"/>
      <c r="AO85" s="245"/>
      <c r="AP85" s="245"/>
      <c r="AQ85" s="245"/>
      <c r="AR85" s="245"/>
      <c r="AS85" s="245"/>
      <c r="AT85" s="245"/>
      <c r="AU85" s="245"/>
      <c r="AV85" s="245"/>
      <c r="AW85" s="245"/>
      <c r="AX85" s="245"/>
      <c r="AY85" s="245"/>
      <c r="AZ85" s="245"/>
      <c r="BA85" s="245"/>
      <c r="BB85" s="245"/>
      <c r="BC85" s="245"/>
      <c r="BD85" s="245"/>
      <c r="BE85" s="245"/>
      <c r="BF85" s="245"/>
      <c r="BG85" s="245"/>
      <c r="BH85" s="245"/>
      <c r="BI85" s="245"/>
      <c r="BJ85" s="245"/>
      <c r="BK85" s="245"/>
      <c r="BL85" s="245"/>
      <c r="BM85" s="245"/>
      <c r="BN85" s="245"/>
      <c r="BO85" s="245"/>
      <c r="BP85" s="245"/>
      <c r="BQ85" s="245"/>
      <c r="BR85" s="245"/>
      <c r="BS85" s="245"/>
      <c r="BT85" s="245"/>
      <c r="BU85" s="245"/>
      <c r="BV85" s="245"/>
      <c r="BW85" s="246"/>
      <c r="BX85" s="247" t="s">
        <v>377</v>
      </c>
      <c r="BY85" s="248"/>
      <c r="BZ85" s="248"/>
      <c r="CA85" s="248"/>
      <c r="CB85" s="248"/>
      <c r="CC85" s="248"/>
      <c r="CD85" s="248"/>
      <c r="CE85" s="249"/>
      <c r="CF85" s="250" t="s">
        <v>110</v>
      </c>
      <c r="CG85" s="248"/>
      <c r="CH85" s="248"/>
      <c r="CI85" s="248"/>
      <c r="CJ85" s="248"/>
      <c r="CK85" s="248"/>
      <c r="CL85" s="248"/>
      <c r="CM85" s="248"/>
      <c r="CN85" s="248"/>
      <c r="CO85" s="248"/>
      <c r="CP85" s="248"/>
      <c r="CQ85" s="248"/>
      <c r="CR85" s="249"/>
      <c r="CS85" s="251" t="s">
        <v>384</v>
      </c>
      <c r="CT85" s="252"/>
      <c r="CU85" s="252"/>
      <c r="CV85" s="252"/>
      <c r="CW85" s="252"/>
      <c r="CX85" s="252"/>
      <c r="CY85" s="252"/>
      <c r="CZ85" s="252"/>
      <c r="DA85" s="252"/>
      <c r="DB85" s="252"/>
      <c r="DC85" s="252"/>
      <c r="DD85" s="252"/>
      <c r="DE85" s="253"/>
      <c r="DF85" s="241">
        <f>SUM('Расшифровка расходов'!L30+'Расшифровка расходов'!L32+'Расшифровка расходов'!L34+'Расшифровка расходов'!L45+'Расшифровка расходов'!L47+'Расшифровка расходов'!L49+'Расшифровка расходов'!L51+'Расшифровка расходов'!L53+'Расшифровка расходов'!L55+'Расшифровка расходов'!L68+'Расшифровка расходов'!L85+'Расшифровка расходов'!L88+'Расшифровка расходов'!L90+'Расшифровка расходов'!L100+'Расшифровка расходов'!L105+'Расшифровка расходов'!L110+'Расшифровка расходов'!L116+'Расшифровка расходов'!L118+'Расшифровка расходов'!L120+'Расшифровка расходов'!L145+'Расшифровка расходов'!L149+'Расшифровка расходов'!L83+'Расшифровка расходов'!L70)</f>
        <v>16603214.950000001</v>
      </c>
      <c r="DG85" s="242"/>
      <c r="DH85" s="242"/>
      <c r="DI85" s="242"/>
      <c r="DJ85" s="242"/>
      <c r="DK85" s="242"/>
      <c r="DL85" s="242"/>
      <c r="DM85" s="242"/>
      <c r="DN85" s="242"/>
      <c r="DO85" s="242"/>
      <c r="DP85" s="242"/>
      <c r="DQ85" s="242"/>
      <c r="DR85" s="243"/>
      <c r="DS85" s="241">
        <f>SUM('Расшифровка расходов'!M30+'Расшифровка расходов'!M32+'Расшифровка расходов'!M34+'Расшифровка расходов'!M45+'Расшифровка расходов'!M47+'Расшифровка расходов'!M49+'Расшифровка расходов'!M51+'Расшифровка расходов'!M53+'Расшифровка расходов'!M55+'Расшифровка расходов'!M83+'Расшифровка расходов'!M85+'Расшифровка расходов'!M88+'Расшифровка расходов'!M90+'Расшифровка расходов'!M100+'Расшифровка расходов'!M105+'Расшифровка расходов'!M110+'Расшифровка расходов'!M116+'Расшифровка расходов'!M118+'Расшифровка расходов'!M120+'Расшифровка расходов'!M145+'Расшифровка расходов'!M149)</f>
        <v>16432652.49</v>
      </c>
      <c r="DT85" s="242"/>
      <c r="DU85" s="242"/>
      <c r="DV85" s="242"/>
      <c r="DW85" s="242"/>
      <c r="DX85" s="242"/>
      <c r="DY85" s="242"/>
      <c r="DZ85" s="242"/>
      <c r="EA85" s="242"/>
      <c r="EB85" s="242"/>
      <c r="EC85" s="242"/>
      <c r="ED85" s="242"/>
      <c r="EE85" s="243"/>
      <c r="EF85" s="241">
        <f>SUM('Расшифровка расходов'!N30+'Расшифровка расходов'!N32+'Расшифровка расходов'!N34+'Расшифровка расходов'!N45+'Расшифровка расходов'!N47+'Расшифровка расходов'!N49+'Расшифровка расходов'!N51+'Расшифровка расходов'!N53+'Расшифровка расходов'!N55+'Расшифровка расходов'!N83+'Расшифровка расходов'!N85+'Расшифровка расходов'!N88+'Расшифровка расходов'!N90+'Расшифровка расходов'!N100+'Расшифровка расходов'!N105+'Расшифровка расходов'!N110+'Расшифровка расходов'!N116+'Расшифровка расходов'!N118+'Расшифровка расходов'!N120+'Расшифровка расходов'!N145+'Расшифровка расходов'!N149)</f>
        <v>16506252.49</v>
      </c>
      <c r="EG85" s="242"/>
      <c r="EH85" s="242"/>
      <c r="EI85" s="242"/>
      <c r="EJ85" s="242"/>
      <c r="EK85" s="242"/>
      <c r="EL85" s="242"/>
      <c r="EM85" s="242"/>
      <c r="EN85" s="242"/>
      <c r="EO85" s="242"/>
      <c r="EP85" s="242"/>
      <c r="EQ85" s="242"/>
      <c r="ER85" s="243"/>
    </row>
    <row r="86" spans="1:148" ht="12.75" customHeight="1">
      <c r="A86" s="236" t="s">
        <v>112</v>
      </c>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6"/>
      <c r="AU86" s="236"/>
      <c r="AV86" s="236"/>
      <c r="AW86" s="236"/>
      <c r="AX86" s="236"/>
      <c r="AY86" s="236"/>
      <c r="AZ86" s="236"/>
      <c r="BA86" s="236"/>
      <c r="BB86" s="236"/>
      <c r="BC86" s="236"/>
      <c r="BD86" s="236"/>
      <c r="BE86" s="236"/>
      <c r="BF86" s="236"/>
      <c r="BG86" s="236"/>
      <c r="BH86" s="236"/>
      <c r="BI86" s="236"/>
      <c r="BJ86" s="236"/>
      <c r="BK86" s="236"/>
      <c r="BL86" s="236"/>
      <c r="BM86" s="236"/>
      <c r="BN86" s="236"/>
      <c r="BO86" s="236"/>
      <c r="BP86" s="236"/>
      <c r="BQ86" s="236"/>
      <c r="BR86" s="236"/>
      <c r="BS86" s="236"/>
      <c r="BT86" s="236"/>
      <c r="BU86" s="236"/>
      <c r="BV86" s="236"/>
      <c r="BW86" s="236"/>
      <c r="BX86" s="237" t="s">
        <v>113</v>
      </c>
      <c r="BY86" s="238"/>
      <c r="BZ86" s="238"/>
      <c r="CA86" s="238"/>
      <c r="CB86" s="238"/>
      <c r="CC86" s="238"/>
      <c r="CD86" s="238"/>
      <c r="CE86" s="239"/>
      <c r="CF86" s="240" t="s">
        <v>114</v>
      </c>
      <c r="CG86" s="238"/>
      <c r="CH86" s="238"/>
      <c r="CI86" s="238"/>
      <c r="CJ86" s="238"/>
      <c r="CK86" s="238"/>
      <c r="CL86" s="238"/>
      <c r="CM86" s="238"/>
      <c r="CN86" s="238"/>
      <c r="CO86" s="238"/>
      <c r="CP86" s="238"/>
      <c r="CQ86" s="238"/>
      <c r="CR86" s="239"/>
      <c r="CS86" s="191"/>
      <c r="CT86" s="188"/>
      <c r="CU86" s="188"/>
      <c r="CV86" s="188"/>
      <c r="CW86" s="188"/>
      <c r="CX86" s="188"/>
      <c r="CY86" s="188"/>
      <c r="CZ86" s="188"/>
      <c r="DA86" s="188"/>
      <c r="DB86" s="188"/>
      <c r="DC86" s="188"/>
      <c r="DD86" s="188"/>
      <c r="DE86" s="189"/>
      <c r="DF86" s="181">
        <f>DF87+DF88+DF89</f>
        <v>0</v>
      </c>
      <c r="DG86" s="182"/>
      <c r="DH86" s="182"/>
      <c r="DI86" s="182"/>
      <c r="DJ86" s="182"/>
      <c r="DK86" s="182"/>
      <c r="DL86" s="182"/>
      <c r="DM86" s="182"/>
      <c r="DN86" s="182"/>
      <c r="DO86" s="182"/>
      <c r="DP86" s="182"/>
      <c r="DQ86" s="182"/>
      <c r="DR86" s="183"/>
      <c r="DS86" s="181">
        <f>DS87+DS88+DS89</f>
        <v>0</v>
      </c>
      <c r="DT86" s="182"/>
      <c r="DU86" s="182"/>
      <c r="DV86" s="182"/>
      <c r="DW86" s="182"/>
      <c r="DX86" s="182"/>
      <c r="DY86" s="182"/>
      <c r="DZ86" s="182"/>
      <c r="EA86" s="182"/>
      <c r="EB86" s="182"/>
      <c r="EC86" s="182"/>
      <c r="ED86" s="182"/>
      <c r="EE86" s="183"/>
      <c r="EF86" s="181">
        <f>EF87+EF88+EF89</f>
        <v>0</v>
      </c>
      <c r="EG86" s="182"/>
      <c r="EH86" s="182"/>
      <c r="EI86" s="182"/>
      <c r="EJ86" s="182"/>
      <c r="EK86" s="182"/>
      <c r="EL86" s="182"/>
      <c r="EM86" s="182"/>
      <c r="EN86" s="182"/>
      <c r="EO86" s="182"/>
      <c r="EP86" s="182"/>
      <c r="EQ86" s="182"/>
      <c r="ER86" s="183"/>
    </row>
    <row r="87" spans="1:148" ht="22.5" customHeight="1">
      <c r="A87" s="232" t="s">
        <v>115</v>
      </c>
      <c r="B87" s="233"/>
      <c r="C87" s="233"/>
      <c r="D87" s="233"/>
      <c r="E87" s="233"/>
      <c r="F87" s="233"/>
      <c r="G87" s="233"/>
      <c r="H87" s="233"/>
      <c r="I87" s="233"/>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233"/>
      <c r="AP87" s="233"/>
      <c r="AQ87" s="233"/>
      <c r="AR87" s="233"/>
      <c r="AS87" s="233"/>
      <c r="AT87" s="233"/>
      <c r="AU87" s="233"/>
      <c r="AV87" s="233"/>
      <c r="AW87" s="233"/>
      <c r="AX87" s="233"/>
      <c r="AY87" s="233"/>
      <c r="AZ87" s="233"/>
      <c r="BA87" s="233"/>
      <c r="BB87" s="233"/>
      <c r="BC87" s="233"/>
      <c r="BD87" s="233"/>
      <c r="BE87" s="233"/>
      <c r="BF87" s="233"/>
      <c r="BG87" s="233"/>
      <c r="BH87" s="233"/>
      <c r="BI87" s="233"/>
      <c r="BJ87" s="233"/>
      <c r="BK87" s="233"/>
      <c r="BL87" s="233"/>
      <c r="BM87" s="233"/>
      <c r="BN87" s="233"/>
      <c r="BO87" s="233"/>
      <c r="BP87" s="233"/>
      <c r="BQ87" s="233"/>
      <c r="BR87" s="233"/>
      <c r="BS87" s="233"/>
      <c r="BT87" s="233"/>
      <c r="BU87" s="233"/>
      <c r="BV87" s="233"/>
      <c r="BW87" s="233"/>
      <c r="BX87" s="187" t="s">
        <v>116</v>
      </c>
      <c r="BY87" s="188"/>
      <c r="BZ87" s="188"/>
      <c r="CA87" s="188"/>
      <c r="CB87" s="188"/>
      <c r="CC87" s="188"/>
      <c r="CD87" s="188"/>
      <c r="CE87" s="189"/>
      <c r="CF87" s="191" t="s">
        <v>357</v>
      </c>
      <c r="CG87" s="188"/>
      <c r="CH87" s="188"/>
      <c r="CI87" s="188"/>
      <c r="CJ87" s="188"/>
      <c r="CK87" s="188"/>
      <c r="CL87" s="188"/>
      <c r="CM87" s="188"/>
      <c r="CN87" s="188"/>
      <c r="CO87" s="188"/>
      <c r="CP87" s="188"/>
      <c r="CQ87" s="188"/>
      <c r="CR87" s="189"/>
      <c r="CS87" s="191" t="s">
        <v>358</v>
      </c>
      <c r="CT87" s="188"/>
      <c r="CU87" s="188"/>
      <c r="CV87" s="188"/>
      <c r="CW87" s="188"/>
      <c r="CX87" s="188"/>
      <c r="CY87" s="188"/>
      <c r="CZ87" s="188"/>
      <c r="DA87" s="188"/>
      <c r="DB87" s="188"/>
      <c r="DC87" s="188"/>
      <c r="DD87" s="188"/>
      <c r="DE87" s="189"/>
      <c r="DF87" s="181"/>
      <c r="DG87" s="182"/>
      <c r="DH87" s="182"/>
      <c r="DI87" s="182"/>
      <c r="DJ87" s="182"/>
      <c r="DK87" s="182"/>
      <c r="DL87" s="182"/>
      <c r="DM87" s="182"/>
      <c r="DN87" s="182"/>
      <c r="DO87" s="182"/>
      <c r="DP87" s="182"/>
      <c r="DQ87" s="182"/>
      <c r="DR87" s="183"/>
      <c r="DS87" s="181"/>
      <c r="DT87" s="182"/>
      <c r="DU87" s="182"/>
      <c r="DV87" s="182"/>
      <c r="DW87" s="182"/>
      <c r="DX87" s="182"/>
      <c r="DY87" s="182"/>
      <c r="DZ87" s="182"/>
      <c r="EA87" s="182"/>
      <c r="EB87" s="182"/>
      <c r="EC87" s="182"/>
      <c r="ED87" s="182"/>
      <c r="EE87" s="183"/>
      <c r="EF87" s="181"/>
      <c r="EG87" s="182"/>
      <c r="EH87" s="182"/>
      <c r="EI87" s="182"/>
      <c r="EJ87" s="182"/>
      <c r="EK87" s="182"/>
      <c r="EL87" s="182"/>
      <c r="EM87" s="182"/>
      <c r="EN87" s="182"/>
      <c r="EO87" s="182"/>
      <c r="EP87" s="182"/>
      <c r="EQ87" s="182"/>
      <c r="ER87" s="183"/>
    </row>
    <row r="88" spans="1:148" ht="12.75" customHeight="1">
      <c r="A88" s="232" t="s">
        <v>117</v>
      </c>
      <c r="B88" s="233"/>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233"/>
      <c r="AP88" s="233"/>
      <c r="AQ88" s="233"/>
      <c r="AR88" s="233"/>
      <c r="AS88" s="233"/>
      <c r="AT88" s="233"/>
      <c r="AU88" s="233"/>
      <c r="AV88" s="233"/>
      <c r="AW88" s="233"/>
      <c r="AX88" s="233"/>
      <c r="AY88" s="233"/>
      <c r="AZ88" s="233"/>
      <c r="BA88" s="233"/>
      <c r="BB88" s="233"/>
      <c r="BC88" s="233"/>
      <c r="BD88" s="233"/>
      <c r="BE88" s="233"/>
      <c r="BF88" s="233"/>
      <c r="BG88" s="233"/>
      <c r="BH88" s="233"/>
      <c r="BI88" s="233"/>
      <c r="BJ88" s="233"/>
      <c r="BK88" s="233"/>
      <c r="BL88" s="233"/>
      <c r="BM88" s="233"/>
      <c r="BN88" s="233"/>
      <c r="BO88" s="233"/>
      <c r="BP88" s="233"/>
      <c r="BQ88" s="233"/>
      <c r="BR88" s="233"/>
      <c r="BS88" s="233"/>
      <c r="BT88" s="233"/>
      <c r="BU88" s="233"/>
      <c r="BV88" s="233"/>
      <c r="BW88" s="233"/>
      <c r="BX88" s="187" t="s">
        <v>118</v>
      </c>
      <c r="BY88" s="188"/>
      <c r="BZ88" s="188"/>
      <c r="CA88" s="188"/>
      <c r="CB88" s="188"/>
      <c r="CC88" s="188"/>
      <c r="CD88" s="188"/>
      <c r="CE88" s="189"/>
      <c r="CF88" s="191" t="s">
        <v>357</v>
      </c>
      <c r="CG88" s="188"/>
      <c r="CH88" s="188"/>
      <c r="CI88" s="188"/>
      <c r="CJ88" s="188"/>
      <c r="CK88" s="188"/>
      <c r="CL88" s="188"/>
      <c r="CM88" s="188"/>
      <c r="CN88" s="188"/>
      <c r="CO88" s="188"/>
      <c r="CP88" s="188"/>
      <c r="CQ88" s="188"/>
      <c r="CR88" s="189"/>
      <c r="CS88" s="191" t="s">
        <v>358</v>
      </c>
      <c r="CT88" s="188"/>
      <c r="CU88" s="188"/>
      <c r="CV88" s="188"/>
      <c r="CW88" s="188"/>
      <c r="CX88" s="188"/>
      <c r="CY88" s="188"/>
      <c r="CZ88" s="188"/>
      <c r="DA88" s="188"/>
      <c r="DB88" s="188"/>
      <c r="DC88" s="188"/>
      <c r="DD88" s="188"/>
      <c r="DE88" s="189"/>
      <c r="DF88" s="181"/>
      <c r="DG88" s="182"/>
      <c r="DH88" s="182"/>
      <c r="DI88" s="182"/>
      <c r="DJ88" s="182"/>
      <c r="DK88" s="182"/>
      <c r="DL88" s="182"/>
      <c r="DM88" s="182"/>
      <c r="DN88" s="182"/>
      <c r="DO88" s="182"/>
      <c r="DP88" s="182"/>
      <c r="DQ88" s="182"/>
      <c r="DR88" s="183"/>
      <c r="DS88" s="181"/>
      <c r="DT88" s="182"/>
      <c r="DU88" s="182"/>
      <c r="DV88" s="182"/>
      <c r="DW88" s="182"/>
      <c r="DX88" s="182"/>
      <c r="DY88" s="182"/>
      <c r="DZ88" s="182"/>
      <c r="EA88" s="182"/>
      <c r="EB88" s="182"/>
      <c r="EC88" s="182"/>
      <c r="ED88" s="182"/>
      <c r="EE88" s="183"/>
      <c r="EF88" s="181"/>
      <c r="EG88" s="182"/>
      <c r="EH88" s="182"/>
      <c r="EI88" s="182"/>
      <c r="EJ88" s="182"/>
      <c r="EK88" s="182"/>
      <c r="EL88" s="182"/>
      <c r="EM88" s="182"/>
      <c r="EN88" s="182"/>
      <c r="EO88" s="182"/>
      <c r="EP88" s="182"/>
      <c r="EQ88" s="182"/>
      <c r="ER88" s="183"/>
    </row>
    <row r="89" spans="1:148" ht="12.75" customHeight="1">
      <c r="A89" s="232" t="s">
        <v>120</v>
      </c>
      <c r="B89" s="233"/>
      <c r="C89" s="233"/>
      <c r="D89" s="233"/>
      <c r="E89" s="233"/>
      <c r="F89" s="233"/>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3"/>
      <c r="BA89" s="233"/>
      <c r="BB89" s="233"/>
      <c r="BC89" s="233"/>
      <c r="BD89" s="233"/>
      <c r="BE89" s="233"/>
      <c r="BF89" s="233"/>
      <c r="BG89" s="233"/>
      <c r="BH89" s="233"/>
      <c r="BI89" s="233"/>
      <c r="BJ89" s="233"/>
      <c r="BK89" s="233"/>
      <c r="BL89" s="233"/>
      <c r="BM89" s="233"/>
      <c r="BN89" s="233"/>
      <c r="BO89" s="233"/>
      <c r="BP89" s="233"/>
      <c r="BQ89" s="233"/>
      <c r="BR89" s="233"/>
      <c r="BS89" s="233"/>
      <c r="BT89" s="233"/>
      <c r="BU89" s="233"/>
      <c r="BV89" s="233"/>
      <c r="BW89" s="233"/>
      <c r="BX89" s="187" t="s">
        <v>119</v>
      </c>
      <c r="BY89" s="188"/>
      <c r="BZ89" s="188"/>
      <c r="CA89" s="188"/>
      <c r="CB89" s="188"/>
      <c r="CC89" s="188"/>
      <c r="CD89" s="188"/>
      <c r="CE89" s="189"/>
      <c r="CF89" s="191" t="s">
        <v>357</v>
      </c>
      <c r="CG89" s="188"/>
      <c r="CH89" s="188"/>
      <c r="CI89" s="188"/>
      <c r="CJ89" s="188"/>
      <c r="CK89" s="188"/>
      <c r="CL89" s="188"/>
      <c r="CM89" s="188"/>
      <c r="CN89" s="188"/>
      <c r="CO89" s="188"/>
      <c r="CP89" s="188"/>
      <c r="CQ89" s="188"/>
      <c r="CR89" s="189"/>
      <c r="CS89" s="191" t="s">
        <v>358</v>
      </c>
      <c r="CT89" s="188"/>
      <c r="CU89" s="188"/>
      <c r="CV89" s="188"/>
      <c r="CW89" s="188"/>
      <c r="CX89" s="188"/>
      <c r="CY89" s="188"/>
      <c r="CZ89" s="188"/>
      <c r="DA89" s="188"/>
      <c r="DB89" s="188"/>
      <c r="DC89" s="188"/>
      <c r="DD89" s="188"/>
      <c r="DE89" s="189"/>
      <c r="DF89" s="181"/>
      <c r="DG89" s="182"/>
      <c r="DH89" s="182"/>
      <c r="DI89" s="182"/>
      <c r="DJ89" s="182"/>
      <c r="DK89" s="182"/>
      <c r="DL89" s="182"/>
      <c r="DM89" s="182"/>
      <c r="DN89" s="182"/>
      <c r="DO89" s="182"/>
      <c r="DP89" s="182"/>
      <c r="DQ89" s="182"/>
      <c r="DR89" s="183"/>
      <c r="DS89" s="181"/>
      <c r="DT89" s="182"/>
      <c r="DU89" s="182"/>
      <c r="DV89" s="182"/>
      <c r="DW89" s="182"/>
      <c r="DX89" s="182"/>
      <c r="DY89" s="182"/>
      <c r="DZ89" s="182"/>
      <c r="EA89" s="182"/>
      <c r="EB89" s="182"/>
      <c r="EC89" s="182"/>
      <c r="ED89" s="182"/>
      <c r="EE89" s="183"/>
      <c r="EF89" s="181"/>
      <c r="EG89" s="182"/>
      <c r="EH89" s="182"/>
      <c r="EI89" s="182"/>
      <c r="EJ89" s="182"/>
      <c r="EK89" s="182"/>
      <c r="EL89" s="182"/>
      <c r="EM89" s="182"/>
      <c r="EN89" s="182"/>
      <c r="EO89" s="182"/>
      <c r="EP89" s="182"/>
      <c r="EQ89" s="182"/>
      <c r="ER89" s="183"/>
    </row>
    <row r="90" spans="1:148" ht="12.75" customHeight="1">
      <c r="A90" s="236" t="s">
        <v>121</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6"/>
      <c r="BA90" s="236"/>
      <c r="BB90" s="236"/>
      <c r="BC90" s="236"/>
      <c r="BD90" s="236"/>
      <c r="BE90" s="236"/>
      <c r="BF90" s="236"/>
      <c r="BG90" s="236"/>
      <c r="BH90" s="236"/>
      <c r="BI90" s="236"/>
      <c r="BJ90" s="236"/>
      <c r="BK90" s="236"/>
      <c r="BL90" s="236"/>
      <c r="BM90" s="236"/>
      <c r="BN90" s="236"/>
      <c r="BO90" s="236"/>
      <c r="BP90" s="236"/>
      <c r="BQ90" s="236"/>
      <c r="BR90" s="236"/>
      <c r="BS90" s="236"/>
      <c r="BT90" s="236"/>
      <c r="BU90" s="236"/>
      <c r="BV90" s="236"/>
      <c r="BW90" s="236"/>
      <c r="BX90" s="237" t="s">
        <v>122</v>
      </c>
      <c r="BY90" s="238"/>
      <c r="BZ90" s="238"/>
      <c r="CA90" s="238"/>
      <c r="CB90" s="238"/>
      <c r="CC90" s="238"/>
      <c r="CD90" s="238"/>
      <c r="CE90" s="239"/>
      <c r="CF90" s="240" t="s">
        <v>42</v>
      </c>
      <c r="CG90" s="238"/>
      <c r="CH90" s="238"/>
      <c r="CI90" s="238"/>
      <c r="CJ90" s="238"/>
      <c r="CK90" s="238"/>
      <c r="CL90" s="238"/>
      <c r="CM90" s="238"/>
      <c r="CN90" s="238"/>
      <c r="CO90" s="238"/>
      <c r="CP90" s="238"/>
      <c r="CQ90" s="238"/>
      <c r="CR90" s="239"/>
      <c r="CS90" s="191"/>
      <c r="CT90" s="188"/>
      <c r="CU90" s="188"/>
      <c r="CV90" s="188"/>
      <c r="CW90" s="188"/>
      <c r="CX90" s="188"/>
      <c r="CY90" s="188"/>
      <c r="CZ90" s="188"/>
      <c r="DA90" s="188"/>
      <c r="DB90" s="188"/>
      <c r="DC90" s="188"/>
      <c r="DD90" s="188"/>
      <c r="DE90" s="189"/>
      <c r="DF90" s="181"/>
      <c r="DG90" s="182"/>
      <c r="DH90" s="182"/>
      <c r="DI90" s="182"/>
      <c r="DJ90" s="182"/>
      <c r="DK90" s="182"/>
      <c r="DL90" s="182"/>
      <c r="DM90" s="182"/>
      <c r="DN90" s="182"/>
      <c r="DO90" s="182"/>
      <c r="DP90" s="182"/>
      <c r="DQ90" s="182"/>
      <c r="DR90" s="183"/>
      <c r="DS90" s="181"/>
      <c r="DT90" s="182"/>
      <c r="DU90" s="182"/>
      <c r="DV90" s="182"/>
      <c r="DW90" s="182"/>
      <c r="DX90" s="182"/>
      <c r="DY90" s="182"/>
      <c r="DZ90" s="182"/>
      <c r="EA90" s="182"/>
      <c r="EB90" s="182"/>
      <c r="EC90" s="182"/>
      <c r="ED90" s="182"/>
      <c r="EE90" s="183"/>
      <c r="EF90" s="181"/>
      <c r="EG90" s="182"/>
      <c r="EH90" s="182"/>
      <c r="EI90" s="182"/>
      <c r="EJ90" s="182"/>
      <c r="EK90" s="182"/>
      <c r="EL90" s="182"/>
      <c r="EM90" s="182"/>
      <c r="EN90" s="182"/>
      <c r="EO90" s="182"/>
      <c r="EP90" s="182"/>
      <c r="EQ90" s="182"/>
      <c r="ER90" s="183"/>
    </row>
    <row r="91" spans="1:148" ht="22.5" customHeight="1">
      <c r="A91" s="232" t="s">
        <v>123</v>
      </c>
      <c r="B91" s="233"/>
      <c r="C91" s="233"/>
      <c r="D91" s="233"/>
      <c r="E91" s="233"/>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3"/>
      <c r="BA91" s="233"/>
      <c r="BB91" s="233"/>
      <c r="BC91" s="233"/>
      <c r="BD91" s="233"/>
      <c r="BE91" s="233"/>
      <c r="BF91" s="233"/>
      <c r="BG91" s="233"/>
      <c r="BH91" s="233"/>
      <c r="BI91" s="233"/>
      <c r="BJ91" s="233"/>
      <c r="BK91" s="233"/>
      <c r="BL91" s="233"/>
      <c r="BM91" s="233"/>
      <c r="BN91" s="233"/>
      <c r="BO91" s="233"/>
      <c r="BP91" s="233"/>
      <c r="BQ91" s="233"/>
      <c r="BR91" s="233"/>
      <c r="BS91" s="233"/>
      <c r="BT91" s="233"/>
      <c r="BU91" s="233"/>
      <c r="BV91" s="233"/>
      <c r="BW91" s="233"/>
      <c r="BX91" s="187" t="s">
        <v>124</v>
      </c>
      <c r="BY91" s="188"/>
      <c r="BZ91" s="188"/>
      <c r="CA91" s="188"/>
      <c r="CB91" s="188"/>
      <c r="CC91" s="188"/>
      <c r="CD91" s="188"/>
      <c r="CE91" s="189"/>
      <c r="CF91" s="191" t="s">
        <v>125</v>
      </c>
      <c r="CG91" s="188"/>
      <c r="CH91" s="188"/>
      <c r="CI91" s="188"/>
      <c r="CJ91" s="188"/>
      <c r="CK91" s="188"/>
      <c r="CL91" s="188"/>
      <c r="CM91" s="188"/>
      <c r="CN91" s="188"/>
      <c r="CO91" s="188"/>
      <c r="CP91" s="188"/>
      <c r="CQ91" s="188"/>
      <c r="CR91" s="189"/>
      <c r="CS91" s="191"/>
      <c r="CT91" s="188"/>
      <c r="CU91" s="188"/>
      <c r="CV91" s="188"/>
      <c r="CW91" s="188"/>
      <c r="CX91" s="188"/>
      <c r="CY91" s="188"/>
      <c r="CZ91" s="188"/>
      <c r="DA91" s="188"/>
      <c r="DB91" s="188"/>
      <c r="DC91" s="188"/>
      <c r="DD91" s="188"/>
      <c r="DE91" s="189"/>
      <c r="DF91" s="181"/>
      <c r="DG91" s="182"/>
      <c r="DH91" s="182"/>
      <c r="DI91" s="182"/>
      <c r="DJ91" s="182"/>
      <c r="DK91" s="182"/>
      <c r="DL91" s="182"/>
      <c r="DM91" s="182"/>
      <c r="DN91" s="182"/>
      <c r="DO91" s="182"/>
      <c r="DP91" s="182"/>
      <c r="DQ91" s="182"/>
      <c r="DR91" s="183"/>
      <c r="DS91" s="181"/>
      <c r="DT91" s="182"/>
      <c r="DU91" s="182"/>
      <c r="DV91" s="182"/>
      <c r="DW91" s="182"/>
      <c r="DX91" s="182"/>
      <c r="DY91" s="182"/>
      <c r="DZ91" s="182"/>
      <c r="EA91" s="182"/>
      <c r="EB91" s="182"/>
      <c r="EC91" s="182"/>
      <c r="ED91" s="182"/>
      <c r="EE91" s="183"/>
      <c r="EF91" s="181"/>
      <c r="EG91" s="182"/>
      <c r="EH91" s="182"/>
      <c r="EI91" s="182"/>
      <c r="EJ91" s="182"/>
      <c r="EK91" s="182"/>
      <c r="EL91" s="182"/>
      <c r="EM91" s="182"/>
      <c r="EN91" s="182"/>
      <c r="EO91" s="182"/>
      <c r="EP91" s="182"/>
      <c r="EQ91" s="182"/>
      <c r="ER91" s="183"/>
    </row>
    <row r="92" spans="1:148" ht="11.25" customHeight="1" thickBot="1">
      <c r="A92" s="232"/>
      <c r="B92" s="233"/>
      <c r="C92" s="233"/>
      <c r="D92" s="233"/>
      <c r="E92" s="233"/>
      <c r="F92" s="233"/>
      <c r="G92" s="233"/>
      <c r="H92" s="233"/>
      <c r="I92" s="233"/>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233"/>
      <c r="BF92" s="233"/>
      <c r="BG92" s="233"/>
      <c r="BH92" s="233"/>
      <c r="BI92" s="233"/>
      <c r="BJ92" s="233"/>
      <c r="BK92" s="233"/>
      <c r="BL92" s="233"/>
      <c r="BM92" s="233"/>
      <c r="BN92" s="233"/>
      <c r="BO92" s="233"/>
      <c r="BP92" s="233"/>
      <c r="BQ92" s="233"/>
      <c r="BR92" s="233"/>
      <c r="BS92" s="233"/>
      <c r="BT92" s="233"/>
      <c r="BU92" s="233"/>
      <c r="BV92" s="233"/>
      <c r="BW92" s="233"/>
      <c r="BX92" s="170"/>
      <c r="BY92" s="171"/>
      <c r="BZ92" s="171"/>
      <c r="CA92" s="171"/>
      <c r="CB92" s="171"/>
      <c r="CC92" s="171"/>
      <c r="CD92" s="171"/>
      <c r="CE92" s="234"/>
      <c r="CF92" s="235"/>
      <c r="CG92" s="171"/>
      <c r="CH92" s="171"/>
      <c r="CI92" s="171"/>
      <c r="CJ92" s="171"/>
      <c r="CK92" s="171"/>
      <c r="CL92" s="171"/>
      <c r="CM92" s="171"/>
      <c r="CN92" s="171"/>
      <c r="CO92" s="171"/>
      <c r="CP92" s="171"/>
      <c r="CQ92" s="171"/>
      <c r="CR92" s="234"/>
      <c r="CS92" s="235"/>
      <c r="CT92" s="171"/>
      <c r="CU92" s="171"/>
      <c r="CV92" s="171"/>
      <c r="CW92" s="171"/>
      <c r="CX92" s="171"/>
      <c r="CY92" s="171"/>
      <c r="CZ92" s="171"/>
      <c r="DA92" s="171"/>
      <c r="DB92" s="171"/>
      <c r="DC92" s="171"/>
      <c r="DD92" s="171"/>
      <c r="DE92" s="234"/>
      <c r="DF92" s="229"/>
      <c r="DG92" s="230"/>
      <c r="DH92" s="230"/>
      <c r="DI92" s="230"/>
      <c r="DJ92" s="230"/>
      <c r="DK92" s="230"/>
      <c r="DL92" s="230"/>
      <c r="DM92" s="230"/>
      <c r="DN92" s="230"/>
      <c r="DO92" s="230"/>
      <c r="DP92" s="230"/>
      <c r="DQ92" s="230"/>
      <c r="DR92" s="231"/>
      <c r="DS92" s="229"/>
      <c r="DT92" s="230"/>
      <c r="DU92" s="230"/>
      <c r="DV92" s="230"/>
      <c r="DW92" s="230"/>
      <c r="DX92" s="230"/>
      <c r="DY92" s="230"/>
      <c r="DZ92" s="230"/>
      <c r="EA92" s="230"/>
      <c r="EB92" s="230"/>
      <c r="EC92" s="230"/>
      <c r="ED92" s="230"/>
      <c r="EE92" s="231"/>
      <c r="EF92" s="229"/>
      <c r="EG92" s="230"/>
      <c r="EH92" s="230"/>
      <c r="EI92" s="230"/>
      <c r="EJ92" s="230"/>
      <c r="EK92" s="230"/>
      <c r="EL92" s="230"/>
      <c r="EM92" s="230"/>
      <c r="EN92" s="230"/>
      <c r="EO92" s="230"/>
      <c r="EP92" s="230"/>
      <c r="EQ92" s="230"/>
      <c r="ER92" s="231"/>
    </row>
    <row r="93" ht="3" customHeight="1"/>
    <row r="94" s="15" customFormat="1" ht="11.25" customHeight="1">
      <c r="A94" s="69" t="s">
        <v>177</v>
      </c>
    </row>
    <row r="95" s="15" customFormat="1" ht="11.25" customHeight="1">
      <c r="A95" s="69" t="s">
        <v>178</v>
      </c>
    </row>
    <row r="96" s="15" customFormat="1" ht="11.25" customHeight="1">
      <c r="A96" s="69" t="s">
        <v>179</v>
      </c>
    </row>
    <row r="97" s="15" customFormat="1" ht="10.5" customHeight="1">
      <c r="A97" s="69" t="s">
        <v>180</v>
      </c>
    </row>
    <row r="98" s="15" customFormat="1" ht="10.5" customHeight="1">
      <c r="A98" s="69" t="s">
        <v>181</v>
      </c>
    </row>
    <row r="99" s="15" customFormat="1" ht="10.5" customHeight="1">
      <c r="A99" s="69" t="s">
        <v>182</v>
      </c>
    </row>
    <row r="100" spans="1:161" s="15" customFormat="1" ht="19.5" customHeight="1">
      <c r="A100" s="228" t="s">
        <v>183</v>
      </c>
      <c r="B100" s="228"/>
      <c r="C100" s="228"/>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228"/>
      <c r="AR100" s="228"/>
      <c r="AS100" s="228"/>
      <c r="AT100" s="228"/>
      <c r="AU100" s="228"/>
      <c r="AV100" s="228"/>
      <c r="AW100" s="228"/>
      <c r="AX100" s="228"/>
      <c r="AY100" s="228"/>
      <c r="AZ100" s="228"/>
      <c r="BA100" s="228"/>
      <c r="BB100" s="228"/>
      <c r="BC100" s="228"/>
      <c r="BD100" s="228"/>
      <c r="BE100" s="228"/>
      <c r="BF100" s="228"/>
      <c r="BG100" s="228"/>
      <c r="BH100" s="228"/>
      <c r="BI100" s="228"/>
      <c r="BJ100" s="228"/>
      <c r="BK100" s="228"/>
      <c r="BL100" s="228"/>
      <c r="BM100" s="228"/>
      <c r="BN100" s="228"/>
      <c r="BO100" s="228"/>
      <c r="BP100" s="228"/>
      <c r="BQ100" s="228"/>
      <c r="BR100" s="228"/>
      <c r="BS100" s="228"/>
      <c r="BT100" s="228"/>
      <c r="BU100" s="228"/>
      <c r="BV100" s="228"/>
      <c r="BW100" s="228"/>
      <c r="BX100" s="228"/>
      <c r="BY100" s="228"/>
      <c r="BZ100" s="228"/>
      <c r="CA100" s="228"/>
      <c r="CB100" s="228"/>
      <c r="CC100" s="228"/>
      <c r="CD100" s="228"/>
      <c r="CE100" s="228"/>
      <c r="CF100" s="228"/>
      <c r="CG100" s="228"/>
      <c r="CH100" s="228"/>
      <c r="CI100" s="228"/>
      <c r="CJ100" s="228"/>
      <c r="CK100" s="228"/>
      <c r="CL100" s="228"/>
      <c r="CM100" s="228"/>
      <c r="CN100" s="228"/>
      <c r="CO100" s="228"/>
      <c r="CP100" s="228"/>
      <c r="CQ100" s="228"/>
      <c r="CR100" s="228"/>
      <c r="CS100" s="228"/>
      <c r="CT100" s="228"/>
      <c r="CU100" s="228"/>
      <c r="CV100" s="228"/>
      <c r="CW100" s="228"/>
      <c r="CX100" s="228"/>
      <c r="CY100" s="228"/>
      <c r="CZ100" s="228"/>
      <c r="DA100" s="228"/>
      <c r="DB100" s="228"/>
      <c r="DC100" s="228"/>
      <c r="DD100" s="228"/>
      <c r="DE100" s="228"/>
      <c r="DF100" s="228"/>
      <c r="DG100" s="228"/>
      <c r="DH100" s="228"/>
      <c r="DI100" s="228"/>
      <c r="DJ100" s="228"/>
      <c r="DK100" s="228"/>
      <c r="DL100" s="228"/>
      <c r="DM100" s="228"/>
      <c r="DN100" s="228"/>
      <c r="DO100" s="228"/>
      <c r="DP100" s="228"/>
      <c r="DQ100" s="228"/>
      <c r="DR100" s="228"/>
      <c r="DS100" s="228"/>
      <c r="DT100" s="228"/>
      <c r="DU100" s="228"/>
      <c r="DV100" s="228"/>
      <c r="DW100" s="228"/>
      <c r="DX100" s="228"/>
      <c r="DY100" s="228"/>
      <c r="DZ100" s="228"/>
      <c r="EA100" s="228"/>
      <c r="EB100" s="228"/>
      <c r="EC100" s="228"/>
      <c r="ED100" s="228"/>
      <c r="EE100" s="228"/>
      <c r="EF100" s="228"/>
      <c r="EG100" s="228"/>
      <c r="EH100" s="228"/>
      <c r="EI100" s="228"/>
      <c r="EJ100" s="228"/>
      <c r="EK100" s="228"/>
      <c r="EL100" s="228"/>
      <c r="EM100" s="228"/>
      <c r="EN100" s="228"/>
      <c r="EO100" s="228"/>
      <c r="EP100" s="228"/>
      <c r="EQ100" s="228"/>
      <c r="ER100" s="228"/>
      <c r="ES100" s="228"/>
      <c r="ET100" s="228"/>
      <c r="EU100" s="228"/>
      <c r="EV100" s="228"/>
      <c r="EW100" s="228"/>
      <c r="EX100" s="228"/>
      <c r="EY100" s="228"/>
      <c r="EZ100" s="228"/>
      <c r="FA100" s="228"/>
      <c r="FB100" s="228"/>
      <c r="FC100" s="228"/>
      <c r="FD100" s="228"/>
      <c r="FE100" s="228"/>
    </row>
    <row r="101" s="15" customFormat="1" ht="10.5" customHeight="1">
      <c r="A101" s="69" t="s">
        <v>184</v>
      </c>
    </row>
    <row r="102" spans="1:161" s="15" customFormat="1" ht="30" customHeight="1">
      <c r="A102" s="228" t="s">
        <v>185</v>
      </c>
      <c r="B102" s="228"/>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8"/>
      <c r="AP102" s="228"/>
      <c r="AQ102" s="228"/>
      <c r="AR102" s="228"/>
      <c r="AS102" s="228"/>
      <c r="AT102" s="228"/>
      <c r="AU102" s="228"/>
      <c r="AV102" s="228"/>
      <c r="AW102" s="228"/>
      <c r="AX102" s="228"/>
      <c r="AY102" s="228"/>
      <c r="AZ102" s="228"/>
      <c r="BA102" s="228"/>
      <c r="BB102" s="228"/>
      <c r="BC102" s="228"/>
      <c r="BD102" s="228"/>
      <c r="BE102" s="228"/>
      <c r="BF102" s="228"/>
      <c r="BG102" s="228"/>
      <c r="BH102" s="228"/>
      <c r="BI102" s="228"/>
      <c r="BJ102" s="228"/>
      <c r="BK102" s="228"/>
      <c r="BL102" s="228"/>
      <c r="BM102" s="228"/>
      <c r="BN102" s="228"/>
      <c r="BO102" s="228"/>
      <c r="BP102" s="228"/>
      <c r="BQ102" s="228"/>
      <c r="BR102" s="228"/>
      <c r="BS102" s="228"/>
      <c r="BT102" s="228"/>
      <c r="BU102" s="228"/>
      <c r="BV102" s="228"/>
      <c r="BW102" s="228"/>
      <c r="BX102" s="228"/>
      <c r="BY102" s="228"/>
      <c r="BZ102" s="228"/>
      <c r="CA102" s="228"/>
      <c r="CB102" s="228"/>
      <c r="CC102" s="228"/>
      <c r="CD102" s="228"/>
      <c r="CE102" s="228"/>
      <c r="CF102" s="228"/>
      <c r="CG102" s="228"/>
      <c r="CH102" s="228"/>
      <c r="CI102" s="228"/>
      <c r="CJ102" s="228"/>
      <c r="CK102" s="228"/>
      <c r="CL102" s="228"/>
      <c r="CM102" s="228"/>
      <c r="CN102" s="228"/>
      <c r="CO102" s="228"/>
      <c r="CP102" s="228"/>
      <c r="CQ102" s="228"/>
      <c r="CR102" s="228"/>
      <c r="CS102" s="228"/>
      <c r="CT102" s="228"/>
      <c r="CU102" s="228"/>
      <c r="CV102" s="228"/>
      <c r="CW102" s="228"/>
      <c r="CX102" s="228"/>
      <c r="CY102" s="228"/>
      <c r="CZ102" s="228"/>
      <c r="DA102" s="228"/>
      <c r="DB102" s="228"/>
      <c r="DC102" s="228"/>
      <c r="DD102" s="228"/>
      <c r="DE102" s="228"/>
      <c r="DF102" s="228"/>
      <c r="DG102" s="228"/>
      <c r="DH102" s="228"/>
      <c r="DI102" s="228"/>
      <c r="DJ102" s="228"/>
      <c r="DK102" s="228"/>
      <c r="DL102" s="228"/>
      <c r="DM102" s="228"/>
      <c r="DN102" s="228"/>
      <c r="DO102" s="228"/>
      <c r="DP102" s="228"/>
      <c r="DQ102" s="228"/>
      <c r="DR102" s="228"/>
      <c r="DS102" s="228"/>
      <c r="DT102" s="228"/>
      <c r="DU102" s="228"/>
      <c r="DV102" s="228"/>
      <c r="DW102" s="228"/>
      <c r="DX102" s="228"/>
      <c r="DY102" s="228"/>
      <c r="DZ102" s="228"/>
      <c r="EA102" s="228"/>
      <c r="EB102" s="228"/>
      <c r="EC102" s="228"/>
      <c r="ED102" s="228"/>
      <c r="EE102" s="228"/>
      <c r="EF102" s="228"/>
      <c r="EG102" s="228"/>
      <c r="EH102" s="228"/>
      <c r="EI102" s="228"/>
      <c r="EJ102" s="228"/>
      <c r="EK102" s="228"/>
      <c r="EL102" s="228"/>
      <c r="EM102" s="228"/>
      <c r="EN102" s="228"/>
      <c r="EO102" s="228"/>
      <c r="EP102" s="228"/>
      <c r="EQ102" s="228"/>
      <c r="ER102" s="228"/>
      <c r="ES102" s="228"/>
      <c r="ET102" s="228"/>
      <c r="EU102" s="228"/>
      <c r="EV102" s="228"/>
      <c r="EW102" s="228"/>
      <c r="EX102" s="228"/>
      <c r="EY102" s="228"/>
      <c r="EZ102" s="228"/>
      <c r="FA102" s="228"/>
      <c r="FB102" s="228"/>
      <c r="FC102" s="228"/>
      <c r="FD102" s="228"/>
      <c r="FE102" s="228"/>
    </row>
    <row r="103" spans="1:161" s="15" customFormat="1" ht="19.5" customHeight="1">
      <c r="A103" s="228" t="s">
        <v>186</v>
      </c>
      <c r="B103" s="228"/>
      <c r="C103" s="228"/>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8"/>
      <c r="AA103" s="228"/>
      <c r="AB103" s="228"/>
      <c r="AC103" s="228"/>
      <c r="AD103" s="228"/>
      <c r="AE103" s="228"/>
      <c r="AF103" s="228"/>
      <c r="AG103" s="228"/>
      <c r="AH103" s="228"/>
      <c r="AI103" s="228"/>
      <c r="AJ103" s="228"/>
      <c r="AK103" s="228"/>
      <c r="AL103" s="228"/>
      <c r="AM103" s="228"/>
      <c r="AN103" s="228"/>
      <c r="AO103" s="228"/>
      <c r="AP103" s="228"/>
      <c r="AQ103" s="228"/>
      <c r="AR103" s="228"/>
      <c r="AS103" s="228"/>
      <c r="AT103" s="228"/>
      <c r="AU103" s="228"/>
      <c r="AV103" s="228"/>
      <c r="AW103" s="228"/>
      <c r="AX103" s="228"/>
      <c r="AY103" s="228"/>
      <c r="AZ103" s="228"/>
      <c r="BA103" s="228"/>
      <c r="BB103" s="228"/>
      <c r="BC103" s="228"/>
      <c r="BD103" s="228"/>
      <c r="BE103" s="228"/>
      <c r="BF103" s="228"/>
      <c r="BG103" s="228"/>
      <c r="BH103" s="228"/>
      <c r="BI103" s="228"/>
      <c r="BJ103" s="228"/>
      <c r="BK103" s="228"/>
      <c r="BL103" s="228"/>
      <c r="BM103" s="228"/>
      <c r="BN103" s="228"/>
      <c r="BO103" s="228"/>
      <c r="BP103" s="228"/>
      <c r="BQ103" s="228"/>
      <c r="BR103" s="228"/>
      <c r="BS103" s="228"/>
      <c r="BT103" s="228"/>
      <c r="BU103" s="228"/>
      <c r="BV103" s="228"/>
      <c r="BW103" s="228"/>
      <c r="BX103" s="228"/>
      <c r="BY103" s="228"/>
      <c r="BZ103" s="228"/>
      <c r="CA103" s="228"/>
      <c r="CB103" s="228"/>
      <c r="CC103" s="228"/>
      <c r="CD103" s="228"/>
      <c r="CE103" s="228"/>
      <c r="CF103" s="228"/>
      <c r="CG103" s="228"/>
      <c r="CH103" s="228"/>
      <c r="CI103" s="228"/>
      <c r="CJ103" s="228"/>
      <c r="CK103" s="228"/>
      <c r="CL103" s="228"/>
      <c r="CM103" s="228"/>
      <c r="CN103" s="228"/>
      <c r="CO103" s="228"/>
      <c r="CP103" s="228"/>
      <c r="CQ103" s="228"/>
      <c r="CR103" s="228"/>
      <c r="CS103" s="228"/>
      <c r="CT103" s="228"/>
      <c r="CU103" s="228"/>
      <c r="CV103" s="228"/>
      <c r="CW103" s="228"/>
      <c r="CX103" s="228"/>
      <c r="CY103" s="228"/>
      <c r="CZ103" s="228"/>
      <c r="DA103" s="228"/>
      <c r="DB103" s="228"/>
      <c r="DC103" s="228"/>
      <c r="DD103" s="228"/>
      <c r="DE103" s="228"/>
      <c r="DF103" s="228"/>
      <c r="DG103" s="228"/>
      <c r="DH103" s="228"/>
      <c r="DI103" s="228"/>
      <c r="DJ103" s="228"/>
      <c r="DK103" s="228"/>
      <c r="DL103" s="228"/>
      <c r="DM103" s="228"/>
      <c r="DN103" s="228"/>
      <c r="DO103" s="228"/>
      <c r="DP103" s="228"/>
      <c r="DQ103" s="228"/>
      <c r="DR103" s="228"/>
      <c r="DS103" s="228"/>
      <c r="DT103" s="228"/>
      <c r="DU103" s="228"/>
      <c r="DV103" s="228"/>
      <c r="DW103" s="228"/>
      <c r="DX103" s="228"/>
      <c r="DY103" s="228"/>
      <c r="DZ103" s="228"/>
      <c r="EA103" s="228"/>
      <c r="EB103" s="228"/>
      <c r="EC103" s="228"/>
      <c r="ED103" s="228"/>
      <c r="EE103" s="228"/>
      <c r="EF103" s="228"/>
      <c r="EG103" s="228"/>
      <c r="EH103" s="228"/>
      <c r="EI103" s="228"/>
      <c r="EJ103" s="228"/>
      <c r="EK103" s="228"/>
      <c r="EL103" s="228"/>
      <c r="EM103" s="228"/>
      <c r="EN103" s="228"/>
      <c r="EO103" s="228"/>
      <c r="EP103" s="228"/>
      <c r="EQ103" s="228"/>
      <c r="ER103" s="228"/>
      <c r="ES103" s="228"/>
      <c r="ET103" s="228"/>
      <c r="EU103" s="228"/>
      <c r="EV103" s="228"/>
      <c r="EW103" s="228"/>
      <c r="EX103" s="228"/>
      <c r="EY103" s="228"/>
      <c r="EZ103" s="228"/>
      <c r="FA103" s="228"/>
      <c r="FB103" s="228"/>
      <c r="FC103" s="228"/>
      <c r="FD103" s="228"/>
      <c r="FE103" s="228"/>
    </row>
    <row r="104" spans="1:161" s="15" customFormat="1" ht="30" customHeight="1">
      <c r="A104" s="228" t="s">
        <v>187</v>
      </c>
      <c r="B104" s="228"/>
      <c r="C104" s="228"/>
      <c r="D104" s="228"/>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8"/>
      <c r="AP104" s="228"/>
      <c r="AQ104" s="228"/>
      <c r="AR104" s="228"/>
      <c r="AS104" s="228"/>
      <c r="AT104" s="228"/>
      <c r="AU104" s="228"/>
      <c r="AV104" s="228"/>
      <c r="AW104" s="228"/>
      <c r="AX104" s="228"/>
      <c r="AY104" s="228"/>
      <c r="AZ104" s="228"/>
      <c r="BA104" s="228"/>
      <c r="BB104" s="228"/>
      <c r="BC104" s="228"/>
      <c r="BD104" s="228"/>
      <c r="BE104" s="228"/>
      <c r="BF104" s="228"/>
      <c r="BG104" s="228"/>
      <c r="BH104" s="228"/>
      <c r="BI104" s="228"/>
      <c r="BJ104" s="228"/>
      <c r="BK104" s="228"/>
      <c r="BL104" s="228"/>
      <c r="BM104" s="228"/>
      <c r="BN104" s="228"/>
      <c r="BO104" s="228"/>
      <c r="BP104" s="228"/>
      <c r="BQ104" s="228"/>
      <c r="BR104" s="228"/>
      <c r="BS104" s="228"/>
      <c r="BT104" s="228"/>
      <c r="BU104" s="228"/>
      <c r="BV104" s="228"/>
      <c r="BW104" s="228"/>
      <c r="BX104" s="228"/>
      <c r="BY104" s="228"/>
      <c r="BZ104" s="228"/>
      <c r="CA104" s="228"/>
      <c r="CB104" s="228"/>
      <c r="CC104" s="228"/>
      <c r="CD104" s="228"/>
      <c r="CE104" s="228"/>
      <c r="CF104" s="228"/>
      <c r="CG104" s="228"/>
      <c r="CH104" s="228"/>
      <c r="CI104" s="228"/>
      <c r="CJ104" s="228"/>
      <c r="CK104" s="228"/>
      <c r="CL104" s="228"/>
      <c r="CM104" s="228"/>
      <c r="CN104" s="228"/>
      <c r="CO104" s="228"/>
      <c r="CP104" s="228"/>
      <c r="CQ104" s="228"/>
      <c r="CR104" s="228"/>
      <c r="CS104" s="228"/>
      <c r="CT104" s="228"/>
      <c r="CU104" s="228"/>
      <c r="CV104" s="228"/>
      <c r="CW104" s="228"/>
      <c r="CX104" s="228"/>
      <c r="CY104" s="228"/>
      <c r="CZ104" s="228"/>
      <c r="DA104" s="228"/>
      <c r="DB104" s="228"/>
      <c r="DC104" s="228"/>
      <c r="DD104" s="228"/>
      <c r="DE104" s="228"/>
      <c r="DF104" s="228"/>
      <c r="DG104" s="228"/>
      <c r="DH104" s="228"/>
      <c r="DI104" s="228"/>
      <c r="DJ104" s="228"/>
      <c r="DK104" s="228"/>
      <c r="DL104" s="228"/>
      <c r="DM104" s="228"/>
      <c r="DN104" s="228"/>
      <c r="DO104" s="228"/>
      <c r="DP104" s="228"/>
      <c r="DQ104" s="228"/>
      <c r="DR104" s="228"/>
      <c r="DS104" s="228"/>
      <c r="DT104" s="228"/>
      <c r="DU104" s="228"/>
      <c r="DV104" s="228"/>
      <c r="DW104" s="228"/>
      <c r="DX104" s="228"/>
      <c r="DY104" s="228"/>
      <c r="DZ104" s="228"/>
      <c r="EA104" s="228"/>
      <c r="EB104" s="228"/>
      <c r="EC104" s="228"/>
      <c r="ED104" s="228"/>
      <c r="EE104" s="228"/>
      <c r="EF104" s="228"/>
      <c r="EG104" s="228"/>
      <c r="EH104" s="228"/>
      <c r="EI104" s="228"/>
      <c r="EJ104" s="228"/>
      <c r="EK104" s="228"/>
      <c r="EL104" s="228"/>
      <c r="EM104" s="228"/>
      <c r="EN104" s="228"/>
      <c r="EO104" s="228"/>
      <c r="EP104" s="228"/>
      <c r="EQ104" s="228"/>
      <c r="ER104" s="228"/>
      <c r="ES104" s="228"/>
      <c r="ET104" s="228"/>
      <c r="EU104" s="228"/>
      <c r="EV104" s="228"/>
      <c r="EW104" s="228"/>
      <c r="EX104" s="228"/>
      <c r="EY104" s="228"/>
      <c r="EZ104" s="228"/>
      <c r="FA104" s="228"/>
      <c r="FB104" s="228"/>
      <c r="FC104" s="228"/>
      <c r="FD104" s="228"/>
      <c r="FE104" s="228"/>
    </row>
    <row r="105" spans="1:157" s="15" customFormat="1" ht="18" customHeight="1">
      <c r="A105" s="326" t="s">
        <v>188</v>
      </c>
      <c r="B105" s="326"/>
      <c r="C105" s="326"/>
      <c r="D105" s="326"/>
      <c r="E105" s="326"/>
      <c r="F105" s="326"/>
      <c r="G105" s="326"/>
      <c r="H105" s="326"/>
      <c r="I105" s="326"/>
      <c r="J105" s="326"/>
      <c r="K105" s="326"/>
      <c r="L105" s="326"/>
      <c r="M105" s="326"/>
      <c r="N105" s="326"/>
      <c r="O105" s="326"/>
      <c r="P105" s="326"/>
      <c r="Q105" s="326"/>
      <c r="R105" s="326"/>
      <c r="S105" s="326"/>
      <c r="T105" s="326"/>
      <c r="U105" s="326"/>
      <c r="V105" s="326"/>
      <c r="W105" s="326"/>
      <c r="X105" s="326"/>
      <c r="Y105" s="326"/>
      <c r="Z105" s="326"/>
      <c r="AA105" s="326"/>
      <c r="AB105" s="326"/>
      <c r="AC105" s="326"/>
      <c r="AD105" s="326"/>
      <c r="AE105" s="326"/>
      <c r="AF105" s="326"/>
      <c r="AG105" s="326"/>
      <c r="AH105" s="326"/>
      <c r="AI105" s="326"/>
      <c r="AJ105" s="326"/>
      <c r="AK105" s="326"/>
      <c r="AL105" s="326"/>
      <c r="AM105" s="326"/>
      <c r="AN105" s="326"/>
      <c r="AO105" s="326"/>
      <c r="AP105" s="326"/>
      <c r="AQ105" s="326"/>
      <c r="AR105" s="326"/>
      <c r="AS105" s="326"/>
      <c r="AT105" s="326"/>
      <c r="AU105" s="326"/>
      <c r="AV105" s="326"/>
      <c r="AW105" s="326"/>
      <c r="AX105" s="326"/>
      <c r="AY105" s="326"/>
      <c r="AZ105" s="326"/>
      <c r="BA105" s="326"/>
      <c r="BB105" s="326"/>
      <c r="BC105" s="326"/>
      <c r="BD105" s="326"/>
      <c r="BE105" s="326"/>
      <c r="BF105" s="326"/>
      <c r="BG105" s="326"/>
      <c r="BH105" s="326"/>
      <c r="BI105" s="326"/>
      <c r="BJ105" s="326"/>
      <c r="BK105" s="326"/>
      <c r="BL105" s="326"/>
      <c r="BM105" s="326"/>
      <c r="BN105" s="326"/>
      <c r="BO105" s="326"/>
      <c r="BP105" s="326"/>
      <c r="BQ105" s="326"/>
      <c r="BR105" s="326"/>
      <c r="BS105" s="326"/>
      <c r="BT105" s="326"/>
      <c r="BU105" s="326"/>
      <c r="BV105" s="326"/>
      <c r="BW105" s="326"/>
      <c r="BX105" s="326"/>
      <c r="BY105" s="326"/>
      <c r="BZ105" s="326"/>
      <c r="CA105" s="326"/>
      <c r="CB105" s="326"/>
      <c r="CC105" s="326"/>
      <c r="CD105" s="326"/>
      <c r="CE105" s="326"/>
      <c r="CF105" s="326"/>
      <c r="CG105" s="326"/>
      <c r="CH105" s="326"/>
      <c r="CI105" s="326"/>
      <c r="CJ105" s="326"/>
      <c r="CK105" s="326"/>
      <c r="CL105" s="326"/>
      <c r="CM105" s="326"/>
      <c r="CN105" s="326"/>
      <c r="CO105" s="326"/>
      <c r="CP105" s="326"/>
      <c r="CQ105" s="326"/>
      <c r="CR105" s="326"/>
      <c r="CS105" s="326"/>
      <c r="CT105" s="326"/>
      <c r="CU105" s="326"/>
      <c r="CV105" s="326"/>
      <c r="CW105" s="326"/>
      <c r="CX105" s="326"/>
      <c r="CY105" s="326"/>
      <c r="CZ105" s="326"/>
      <c r="DA105" s="326"/>
      <c r="DB105" s="326"/>
      <c r="DC105" s="326"/>
      <c r="DD105" s="326"/>
      <c r="DE105" s="326"/>
      <c r="DF105" s="326"/>
      <c r="DG105" s="326"/>
      <c r="DH105" s="326"/>
      <c r="DI105" s="326"/>
      <c r="DJ105" s="326"/>
      <c r="DK105" s="326"/>
      <c r="DL105" s="326"/>
      <c r="DM105" s="326"/>
      <c r="DN105" s="326"/>
      <c r="DO105" s="326"/>
      <c r="DP105" s="326"/>
      <c r="DQ105" s="326"/>
      <c r="DR105" s="326"/>
      <c r="DS105" s="326"/>
      <c r="DT105" s="326"/>
      <c r="DU105" s="326"/>
      <c r="DV105" s="326"/>
      <c r="DW105" s="326"/>
      <c r="DX105" s="326"/>
      <c r="DY105" s="326"/>
      <c r="DZ105" s="326"/>
      <c r="EA105" s="326"/>
      <c r="EB105" s="326"/>
      <c r="EC105" s="326"/>
      <c r="ED105" s="326"/>
      <c r="EE105" s="326"/>
      <c r="EF105" s="326"/>
      <c r="EG105" s="326"/>
      <c r="EH105" s="326"/>
      <c r="EI105" s="326"/>
      <c r="EJ105" s="326"/>
      <c r="EK105" s="326"/>
      <c r="EL105" s="326"/>
      <c r="EM105" s="326"/>
      <c r="EN105" s="326"/>
      <c r="EO105" s="326"/>
      <c r="EP105" s="326"/>
      <c r="EQ105" s="326"/>
      <c r="ER105" s="326"/>
      <c r="ES105" s="326"/>
      <c r="ET105" s="326"/>
      <c r="EU105" s="326"/>
      <c r="EV105" s="326"/>
      <c r="EW105" s="326"/>
      <c r="EX105" s="326"/>
      <c r="EY105" s="326"/>
      <c r="EZ105" s="326"/>
      <c r="FA105" s="326"/>
    </row>
    <row r="106" s="15" customFormat="1" ht="11.25" customHeight="1">
      <c r="A106" s="69" t="s">
        <v>189</v>
      </c>
    </row>
    <row r="107" spans="1:161" s="15" customFormat="1" ht="30" customHeight="1">
      <c r="A107" s="228" t="s">
        <v>190</v>
      </c>
      <c r="B107" s="228"/>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c r="AQ107" s="228"/>
      <c r="AR107" s="228"/>
      <c r="AS107" s="228"/>
      <c r="AT107" s="228"/>
      <c r="AU107" s="228"/>
      <c r="AV107" s="228"/>
      <c r="AW107" s="228"/>
      <c r="AX107" s="228"/>
      <c r="AY107" s="228"/>
      <c r="AZ107" s="228"/>
      <c r="BA107" s="228"/>
      <c r="BB107" s="228"/>
      <c r="BC107" s="228"/>
      <c r="BD107" s="228"/>
      <c r="BE107" s="228"/>
      <c r="BF107" s="228"/>
      <c r="BG107" s="228"/>
      <c r="BH107" s="228"/>
      <c r="BI107" s="228"/>
      <c r="BJ107" s="228"/>
      <c r="BK107" s="228"/>
      <c r="BL107" s="228"/>
      <c r="BM107" s="228"/>
      <c r="BN107" s="228"/>
      <c r="BO107" s="228"/>
      <c r="BP107" s="228"/>
      <c r="BQ107" s="228"/>
      <c r="BR107" s="228"/>
      <c r="BS107" s="228"/>
      <c r="BT107" s="228"/>
      <c r="BU107" s="228"/>
      <c r="BV107" s="228"/>
      <c r="BW107" s="228"/>
      <c r="BX107" s="228"/>
      <c r="BY107" s="228"/>
      <c r="BZ107" s="228"/>
      <c r="CA107" s="228"/>
      <c r="CB107" s="228"/>
      <c r="CC107" s="228"/>
      <c r="CD107" s="228"/>
      <c r="CE107" s="228"/>
      <c r="CF107" s="228"/>
      <c r="CG107" s="228"/>
      <c r="CH107" s="228"/>
      <c r="CI107" s="228"/>
      <c r="CJ107" s="228"/>
      <c r="CK107" s="228"/>
      <c r="CL107" s="228"/>
      <c r="CM107" s="228"/>
      <c r="CN107" s="228"/>
      <c r="CO107" s="228"/>
      <c r="CP107" s="228"/>
      <c r="CQ107" s="228"/>
      <c r="CR107" s="228"/>
      <c r="CS107" s="228"/>
      <c r="CT107" s="228"/>
      <c r="CU107" s="228"/>
      <c r="CV107" s="228"/>
      <c r="CW107" s="228"/>
      <c r="CX107" s="228"/>
      <c r="CY107" s="228"/>
      <c r="CZ107" s="228"/>
      <c r="DA107" s="228"/>
      <c r="DB107" s="228"/>
      <c r="DC107" s="228"/>
      <c r="DD107" s="228"/>
      <c r="DE107" s="228"/>
      <c r="DF107" s="228"/>
      <c r="DG107" s="228"/>
      <c r="DH107" s="228"/>
      <c r="DI107" s="228"/>
      <c r="DJ107" s="228"/>
      <c r="DK107" s="228"/>
      <c r="DL107" s="228"/>
      <c r="DM107" s="228"/>
      <c r="DN107" s="228"/>
      <c r="DO107" s="228"/>
      <c r="DP107" s="228"/>
      <c r="DQ107" s="228"/>
      <c r="DR107" s="228"/>
      <c r="DS107" s="228"/>
      <c r="DT107" s="228"/>
      <c r="DU107" s="228"/>
      <c r="DV107" s="228"/>
      <c r="DW107" s="228"/>
      <c r="DX107" s="228"/>
      <c r="DY107" s="228"/>
      <c r="DZ107" s="228"/>
      <c r="EA107" s="228"/>
      <c r="EB107" s="228"/>
      <c r="EC107" s="228"/>
      <c r="ED107" s="228"/>
      <c r="EE107" s="228"/>
      <c r="EF107" s="228"/>
      <c r="EG107" s="228"/>
      <c r="EH107" s="228"/>
      <c r="EI107" s="228"/>
      <c r="EJ107" s="228"/>
      <c r="EK107" s="228"/>
      <c r="EL107" s="228"/>
      <c r="EM107" s="228"/>
      <c r="EN107" s="228"/>
      <c r="EO107" s="228"/>
      <c r="EP107" s="228"/>
      <c r="EQ107" s="228"/>
      <c r="ER107" s="228"/>
      <c r="ES107" s="228"/>
      <c r="ET107" s="228"/>
      <c r="EU107" s="228"/>
      <c r="EV107" s="228"/>
      <c r="EW107" s="228"/>
      <c r="EX107" s="228"/>
      <c r="EY107" s="228"/>
      <c r="EZ107" s="228"/>
      <c r="FA107" s="228"/>
      <c r="FB107" s="228"/>
      <c r="FC107" s="228"/>
      <c r="FD107" s="228"/>
      <c r="FE107" s="228"/>
    </row>
    <row r="108" ht="3" customHeight="1"/>
  </sheetData>
  <sheetProtection/>
  <mergeCells count="526">
    <mergeCell ref="EF63:ER63"/>
    <mergeCell ref="EF64:ER64"/>
    <mergeCell ref="EF65:ER65"/>
    <mergeCell ref="EF66:ER66"/>
    <mergeCell ref="DS66:EE66"/>
    <mergeCell ref="DF63:DR63"/>
    <mergeCell ref="DF64:DR64"/>
    <mergeCell ref="DF65:DR65"/>
    <mergeCell ref="DF66:DR66"/>
    <mergeCell ref="DS63:EE63"/>
    <mergeCell ref="DS64:EE64"/>
    <mergeCell ref="DS65:EE65"/>
    <mergeCell ref="CF63:CR63"/>
    <mergeCell ref="CF64:CR64"/>
    <mergeCell ref="CF65:CR65"/>
    <mergeCell ref="CF66:CR66"/>
    <mergeCell ref="CS63:DE63"/>
    <mergeCell ref="CS64:DE64"/>
    <mergeCell ref="CS65:DE65"/>
    <mergeCell ref="CS66:DE66"/>
    <mergeCell ref="A63:BW63"/>
    <mergeCell ref="A64:BW64"/>
    <mergeCell ref="A65:BW65"/>
    <mergeCell ref="A66:BW66"/>
    <mergeCell ref="BX63:CE63"/>
    <mergeCell ref="BX64:CE64"/>
    <mergeCell ref="BX65:CE65"/>
    <mergeCell ref="BX66:CE66"/>
    <mergeCell ref="A25:BW27"/>
    <mergeCell ref="A105:FA105"/>
    <mergeCell ref="DO26:DR26"/>
    <mergeCell ref="DS26:DX26"/>
    <mergeCell ref="DY26:EA26"/>
    <mergeCell ref="DS28:EE28"/>
    <mergeCell ref="EF28:ER28"/>
    <mergeCell ref="EF26:EK26"/>
    <mergeCell ref="EL26:EN26"/>
    <mergeCell ref="EO26:ER26"/>
    <mergeCell ref="A29:BW29"/>
    <mergeCell ref="BX29:CE29"/>
    <mergeCell ref="CF29:CR29"/>
    <mergeCell ref="CS29:DE29"/>
    <mergeCell ref="DS29:EE29"/>
    <mergeCell ref="A28:BW28"/>
    <mergeCell ref="BX28:CE28"/>
    <mergeCell ref="CF28:CR28"/>
    <mergeCell ref="CS12:CU12"/>
    <mergeCell ref="DL26:DN26"/>
    <mergeCell ref="CS28:DE28"/>
    <mergeCell ref="DF28:DR28"/>
    <mergeCell ref="DF27:DR27"/>
    <mergeCell ref="DF26:DK26"/>
    <mergeCell ref="A23:FE23"/>
    <mergeCell ref="BG15:BJ15"/>
    <mergeCell ref="EJ19:EV19"/>
    <mergeCell ref="EB26:EE26"/>
    <mergeCell ref="EF41:ER41"/>
    <mergeCell ref="CF40:CR40"/>
    <mergeCell ref="BI13:CD13"/>
    <mergeCell ref="AY13:BE13"/>
    <mergeCell ref="CP13:CX13"/>
    <mergeCell ref="BF13:BH13"/>
    <mergeCell ref="CE13:CG13"/>
    <mergeCell ref="CM13:CO13"/>
    <mergeCell ref="DS40:EE40"/>
    <mergeCell ref="EF40:ER40"/>
    <mergeCell ref="BX25:CE27"/>
    <mergeCell ref="EF29:ER29"/>
    <mergeCell ref="CS25:DE27"/>
    <mergeCell ref="CF25:CR27"/>
    <mergeCell ref="DF29:DR29"/>
    <mergeCell ref="DF25:ER25"/>
    <mergeCell ref="DS27:EE27"/>
    <mergeCell ref="EF27:ER27"/>
    <mergeCell ref="A16:AA16"/>
    <mergeCell ref="BK15:BM15"/>
    <mergeCell ref="BN15:BO15"/>
    <mergeCell ref="AE17:DP17"/>
    <mergeCell ref="M20:DP20"/>
    <mergeCell ref="CH13:CL13"/>
    <mergeCell ref="BQ15:CE15"/>
    <mergeCell ref="CF15:CH15"/>
    <mergeCell ref="CI15:CK15"/>
    <mergeCell ref="DF30:DR30"/>
    <mergeCell ref="DS30:EE30"/>
    <mergeCell ref="EF30:ER30"/>
    <mergeCell ref="A30:BW30"/>
    <mergeCell ref="BX30:CE30"/>
    <mergeCell ref="CF30:CR30"/>
    <mergeCell ref="CS30:DE30"/>
    <mergeCell ref="DF31:DR31"/>
    <mergeCell ref="DS31:EE31"/>
    <mergeCell ref="DF32:DR32"/>
    <mergeCell ref="DS32:EE32"/>
    <mergeCell ref="EF31:ER31"/>
    <mergeCell ref="A31:BW31"/>
    <mergeCell ref="BX31:CE31"/>
    <mergeCell ref="CF31:CR31"/>
    <mergeCell ref="CS31:DE31"/>
    <mergeCell ref="EF38:ER38"/>
    <mergeCell ref="DF39:DR39"/>
    <mergeCell ref="DS39:EE39"/>
    <mergeCell ref="EF39:ER39"/>
    <mergeCell ref="A33:BW33"/>
    <mergeCell ref="A36:BW36"/>
    <mergeCell ref="A38:BW38"/>
    <mergeCell ref="BX38:CE38"/>
    <mergeCell ref="A37:BW37"/>
    <mergeCell ref="A39:BW39"/>
    <mergeCell ref="EF37:ER37"/>
    <mergeCell ref="EF32:ER32"/>
    <mergeCell ref="A32:BW32"/>
    <mergeCell ref="BX32:CE32"/>
    <mergeCell ref="CF32:CR32"/>
    <mergeCell ref="CS32:DE32"/>
    <mergeCell ref="CF33:CR33"/>
    <mergeCell ref="CF34:CR34"/>
    <mergeCell ref="CF35:CR35"/>
    <mergeCell ref="CF36:CR36"/>
    <mergeCell ref="DS41:EE41"/>
    <mergeCell ref="A41:BW41"/>
    <mergeCell ref="BX41:CE41"/>
    <mergeCell ref="CF41:CR41"/>
    <mergeCell ref="A34:BW34"/>
    <mergeCell ref="CS37:DE37"/>
    <mergeCell ref="DF37:DR37"/>
    <mergeCell ref="DS37:EE37"/>
    <mergeCell ref="CS41:DE41"/>
    <mergeCell ref="DF41:DR41"/>
    <mergeCell ref="BX39:CE39"/>
    <mergeCell ref="CF39:CR39"/>
    <mergeCell ref="CS39:DE39"/>
    <mergeCell ref="CF37:CR37"/>
    <mergeCell ref="BX37:CE37"/>
    <mergeCell ref="DS38:EE38"/>
    <mergeCell ref="CS38:DE38"/>
    <mergeCell ref="DF38:DR38"/>
    <mergeCell ref="A47:BW47"/>
    <mergeCell ref="A40:BW40"/>
    <mergeCell ref="BX40:CE40"/>
    <mergeCell ref="CF38:CR38"/>
    <mergeCell ref="A43:BW43"/>
    <mergeCell ref="BX43:CE43"/>
    <mergeCell ref="CF43:CR43"/>
    <mergeCell ref="BX47:CE47"/>
    <mergeCell ref="BX42:CE42"/>
    <mergeCell ref="CF42:CR42"/>
    <mergeCell ref="EF44:ER44"/>
    <mergeCell ref="CS43:DE43"/>
    <mergeCell ref="DF43:DR43"/>
    <mergeCell ref="DS43:EE43"/>
    <mergeCell ref="EF43:ER43"/>
    <mergeCell ref="DS51:EE51"/>
    <mergeCell ref="EF50:ER50"/>
    <mergeCell ref="EF45:ER45"/>
    <mergeCell ref="DF46:DR46"/>
    <mergeCell ref="DS46:EE46"/>
    <mergeCell ref="DS42:EE42"/>
    <mergeCell ref="CF45:CR45"/>
    <mergeCell ref="CS45:DE45"/>
    <mergeCell ref="A44:BW44"/>
    <mergeCell ref="BX44:CE44"/>
    <mergeCell ref="CF44:CR44"/>
    <mergeCell ref="CS44:DE44"/>
    <mergeCell ref="DF44:DR44"/>
    <mergeCell ref="DS44:EE44"/>
    <mergeCell ref="A42:BW42"/>
    <mergeCell ref="DF45:DR45"/>
    <mergeCell ref="DS45:EE45"/>
    <mergeCell ref="A45:BW45"/>
    <mergeCell ref="BX46:CE46"/>
    <mergeCell ref="CF46:CR46"/>
    <mergeCell ref="CS46:DE46"/>
    <mergeCell ref="A52:BW52"/>
    <mergeCell ref="BX52:CE52"/>
    <mergeCell ref="CF52:CR52"/>
    <mergeCell ref="CS52:DE52"/>
    <mergeCell ref="A50:BW50"/>
    <mergeCell ref="BX50:CE50"/>
    <mergeCell ref="CF50:CR50"/>
    <mergeCell ref="CS50:DE50"/>
    <mergeCell ref="A51:BW51"/>
    <mergeCell ref="BX51:CE51"/>
    <mergeCell ref="DF59:DR59"/>
    <mergeCell ref="DS59:EE59"/>
    <mergeCell ref="EF59:ER59"/>
    <mergeCell ref="A59:BW59"/>
    <mergeCell ref="BX59:CE59"/>
    <mergeCell ref="CF59:CR59"/>
    <mergeCell ref="CS59:DE59"/>
    <mergeCell ref="DF60:DR61"/>
    <mergeCell ref="DS60:EE61"/>
    <mergeCell ref="EF60:ER61"/>
    <mergeCell ref="A60:BW60"/>
    <mergeCell ref="BX60:CE61"/>
    <mergeCell ref="CF60:CR61"/>
    <mergeCell ref="CS60:DE61"/>
    <mergeCell ref="A61:BW61"/>
    <mergeCell ref="EF67:ER67"/>
    <mergeCell ref="DF62:DR62"/>
    <mergeCell ref="DS62:EE62"/>
    <mergeCell ref="EF62:ER62"/>
    <mergeCell ref="A62:BW62"/>
    <mergeCell ref="BX62:CE62"/>
    <mergeCell ref="CF62:CR62"/>
    <mergeCell ref="CS62:DE62"/>
    <mergeCell ref="A67:BW67"/>
    <mergeCell ref="BX67:CE67"/>
    <mergeCell ref="CF67:CR67"/>
    <mergeCell ref="CS67:DE67"/>
    <mergeCell ref="DF67:DR67"/>
    <mergeCell ref="DS67:EE67"/>
    <mergeCell ref="A68:BW68"/>
    <mergeCell ref="A69:BW69"/>
    <mergeCell ref="BX68:CE68"/>
    <mergeCell ref="CF68:CR68"/>
    <mergeCell ref="BX69:CE69"/>
    <mergeCell ref="CF69:CR69"/>
    <mergeCell ref="EF68:ER68"/>
    <mergeCell ref="CS69:DE69"/>
    <mergeCell ref="DF69:DR69"/>
    <mergeCell ref="DS69:EE69"/>
    <mergeCell ref="EF69:ER69"/>
    <mergeCell ref="CS68:DE68"/>
    <mergeCell ref="DF68:DR68"/>
    <mergeCell ref="DS68:EE68"/>
    <mergeCell ref="DF70:DR70"/>
    <mergeCell ref="DS70:EE70"/>
    <mergeCell ref="EF70:ER70"/>
    <mergeCell ref="A70:BW70"/>
    <mergeCell ref="BX70:CE70"/>
    <mergeCell ref="CF70:CR70"/>
    <mergeCell ref="CS70:DE70"/>
    <mergeCell ref="DF71:DR71"/>
    <mergeCell ref="DS71:EE71"/>
    <mergeCell ref="EF71:ER71"/>
    <mergeCell ref="A71:BW71"/>
    <mergeCell ref="BX71:CE71"/>
    <mergeCell ref="CF71:CR71"/>
    <mergeCell ref="CS71:DE71"/>
    <mergeCell ref="DF72:DR72"/>
    <mergeCell ref="DS72:EE72"/>
    <mergeCell ref="EF72:ER72"/>
    <mergeCell ref="A72:BW72"/>
    <mergeCell ref="BX72:CE72"/>
    <mergeCell ref="CF72:CR72"/>
    <mergeCell ref="CS72:DE72"/>
    <mergeCell ref="DF73:DR73"/>
    <mergeCell ref="DS73:EE73"/>
    <mergeCell ref="EF73:ER73"/>
    <mergeCell ref="A73:BW73"/>
    <mergeCell ref="BX73:CE73"/>
    <mergeCell ref="CF73:CR73"/>
    <mergeCell ref="CS73:DE73"/>
    <mergeCell ref="DF74:DR74"/>
    <mergeCell ref="DS74:EE74"/>
    <mergeCell ref="EF74:ER74"/>
    <mergeCell ref="A74:BW74"/>
    <mergeCell ref="BX74:CE74"/>
    <mergeCell ref="CF74:CR74"/>
    <mergeCell ref="CS74:DE74"/>
    <mergeCell ref="DF75:DR75"/>
    <mergeCell ref="DS75:EE75"/>
    <mergeCell ref="EF75:ER75"/>
    <mergeCell ref="A75:BW75"/>
    <mergeCell ref="BX75:CE75"/>
    <mergeCell ref="CF75:CR75"/>
    <mergeCell ref="CS75:DE75"/>
    <mergeCell ref="DF76:DR76"/>
    <mergeCell ref="DS76:EE76"/>
    <mergeCell ref="EF76:ER76"/>
    <mergeCell ref="A76:BW76"/>
    <mergeCell ref="BX76:CE76"/>
    <mergeCell ref="CF76:CR76"/>
    <mergeCell ref="CS76:DE76"/>
    <mergeCell ref="DF77:DR77"/>
    <mergeCell ref="DS77:EE77"/>
    <mergeCell ref="EF77:ER77"/>
    <mergeCell ref="A77:BW77"/>
    <mergeCell ref="BX77:CE77"/>
    <mergeCell ref="CF77:CR77"/>
    <mergeCell ref="CS77:DE77"/>
    <mergeCell ref="DF78:DR78"/>
    <mergeCell ref="DS78:EE78"/>
    <mergeCell ref="EF78:ER78"/>
    <mergeCell ref="A78:BW78"/>
    <mergeCell ref="BX78:CE78"/>
    <mergeCell ref="CF78:CR78"/>
    <mergeCell ref="CS78:DE78"/>
    <mergeCell ref="DF79:DR79"/>
    <mergeCell ref="DS79:EE79"/>
    <mergeCell ref="EF79:ER79"/>
    <mergeCell ref="A79:BW79"/>
    <mergeCell ref="BX79:CE79"/>
    <mergeCell ref="CF79:CR79"/>
    <mergeCell ref="CS79:DE79"/>
    <mergeCell ref="DF80:DR80"/>
    <mergeCell ref="DS80:EE80"/>
    <mergeCell ref="EF80:ER80"/>
    <mergeCell ref="A80:BW80"/>
    <mergeCell ref="BX80:CE80"/>
    <mergeCell ref="CF80:CR80"/>
    <mergeCell ref="CS80:DE80"/>
    <mergeCell ref="DF81:DR81"/>
    <mergeCell ref="DS81:EE81"/>
    <mergeCell ref="EF81:ER81"/>
    <mergeCell ref="A81:BW81"/>
    <mergeCell ref="BX81:CE81"/>
    <mergeCell ref="CF81:CR81"/>
    <mergeCell ref="CS81:DE81"/>
    <mergeCell ref="DF82:DR82"/>
    <mergeCell ref="DS82:EE82"/>
    <mergeCell ref="EF82:ER82"/>
    <mergeCell ref="A82:BW82"/>
    <mergeCell ref="BX82:CE82"/>
    <mergeCell ref="CF82:CR82"/>
    <mergeCell ref="CS82:DE82"/>
    <mergeCell ref="CF84:CR84"/>
    <mergeCell ref="CS84:DE84"/>
    <mergeCell ref="DF83:DR83"/>
    <mergeCell ref="DS83:EE83"/>
    <mergeCell ref="EF83:ER83"/>
    <mergeCell ref="A83:BW83"/>
    <mergeCell ref="BX83:CE83"/>
    <mergeCell ref="CF83:CR83"/>
    <mergeCell ref="CS83:DE83"/>
    <mergeCell ref="EF42:ER42"/>
    <mergeCell ref="A46:BW46"/>
    <mergeCell ref="A54:BW54"/>
    <mergeCell ref="BX54:CE54"/>
    <mergeCell ref="DF84:DR84"/>
    <mergeCell ref="DS84:EE84"/>
    <mergeCell ref="EF84:ER84"/>
    <mergeCell ref="A84:BW84"/>
    <mergeCell ref="BX84:CE84"/>
    <mergeCell ref="EF51:ER51"/>
    <mergeCell ref="DF85:DR85"/>
    <mergeCell ref="DS85:EE85"/>
    <mergeCell ref="EF85:ER85"/>
    <mergeCell ref="A85:BW85"/>
    <mergeCell ref="BX85:CE85"/>
    <mergeCell ref="CF85:CR85"/>
    <mergeCell ref="CS85:DE85"/>
    <mergeCell ref="DF86:DR86"/>
    <mergeCell ref="DS86:EE86"/>
    <mergeCell ref="EF86:ER86"/>
    <mergeCell ref="A86:BW86"/>
    <mergeCell ref="BX86:CE86"/>
    <mergeCell ref="CF86:CR86"/>
    <mergeCell ref="CS86:DE86"/>
    <mergeCell ref="DF87:DR87"/>
    <mergeCell ref="DS87:EE87"/>
    <mergeCell ref="EF87:ER87"/>
    <mergeCell ref="A87:BW87"/>
    <mergeCell ref="BX87:CE87"/>
    <mergeCell ref="CF87:CR87"/>
    <mergeCell ref="CS87:DE87"/>
    <mergeCell ref="DF88:DR88"/>
    <mergeCell ref="DS88:EE88"/>
    <mergeCell ref="EF88:ER88"/>
    <mergeCell ref="A88:BW88"/>
    <mergeCell ref="BX88:CE88"/>
    <mergeCell ref="CF88:CR88"/>
    <mergeCell ref="CS88:DE88"/>
    <mergeCell ref="DF89:DR89"/>
    <mergeCell ref="DS89:EE89"/>
    <mergeCell ref="EF89:ER89"/>
    <mergeCell ref="A89:BW89"/>
    <mergeCell ref="BX89:CE89"/>
    <mergeCell ref="CF89:CR89"/>
    <mergeCell ref="CS89:DE89"/>
    <mergeCell ref="DF90:DR90"/>
    <mergeCell ref="DS90:EE90"/>
    <mergeCell ref="EF90:ER90"/>
    <mergeCell ref="A90:BW90"/>
    <mergeCell ref="BX90:CE90"/>
    <mergeCell ref="CF90:CR90"/>
    <mergeCell ref="CS90:DE90"/>
    <mergeCell ref="CF92:CR92"/>
    <mergeCell ref="CS92:DE92"/>
    <mergeCell ref="DF91:DR91"/>
    <mergeCell ref="DS91:EE91"/>
    <mergeCell ref="EF91:ER91"/>
    <mergeCell ref="A91:BW91"/>
    <mergeCell ref="BX91:CE91"/>
    <mergeCell ref="CF91:CR91"/>
    <mergeCell ref="CS91:DE91"/>
    <mergeCell ref="A107:FE107"/>
    <mergeCell ref="A100:FE100"/>
    <mergeCell ref="A102:FE102"/>
    <mergeCell ref="A103:FE103"/>
    <mergeCell ref="A104:FE104"/>
    <mergeCell ref="DF92:DR92"/>
    <mergeCell ref="DS92:EE92"/>
    <mergeCell ref="EF92:ER92"/>
    <mergeCell ref="A92:BW92"/>
    <mergeCell ref="BX92:CE92"/>
    <mergeCell ref="B3:AJ3"/>
    <mergeCell ref="B4:AJ4"/>
    <mergeCell ref="B5:AJ5"/>
    <mergeCell ref="B6:AJ6"/>
    <mergeCell ref="B7:AJ7"/>
    <mergeCell ref="B8:N8"/>
    <mergeCell ref="Q8:AJ8"/>
    <mergeCell ref="B9:N9"/>
    <mergeCell ref="Q9:AJ9"/>
    <mergeCell ref="B10:C10"/>
    <mergeCell ref="D10:F10"/>
    <mergeCell ref="G10:H10"/>
    <mergeCell ref="J10:X10"/>
    <mergeCell ref="Y10:AA10"/>
    <mergeCell ref="AB10:AD10"/>
    <mergeCell ref="BK3:CS3"/>
    <mergeCell ref="BK4:CS4"/>
    <mergeCell ref="BK5:CS5"/>
    <mergeCell ref="BK6:CS6"/>
    <mergeCell ref="BK7:CS7"/>
    <mergeCell ref="BK8:BW8"/>
    <mergeCell ref="BZ8:CS8"/>
    <mergeCell ref="BK9:BW9"/>
    <mergeCell ref="BZ9:CS9"/>
    <mergeCell ref="BK10:BL10"/>
    <mergeCell ref="BM10:BO10"/>
    <mergeCell ref="BP10:BQ10"/>
    <mergeCell ref="BS10:CG10"/>
    <mergeCell ref="CH10:CJ10"/>
    <mergeCell ref="CK10:CM10"/>
    <mergeCell ref="CS33:DE33"/>
    <mergeCell ref="CS34:DE34"/>
    <mergeCell ref="CS35:DE35"/>
    <mergeCell ref="CS36:DE36"/>
    <mergeCell ref="CS42:DE42"/>
    <mergeCell ref="DF42:DR42"/>
    <mergeCell ref="DF33:DR33"/>
    <mergeCell ref="DF34:DR34"/>
    <mergeCell ref="DF35:DR35"/>
    <mergeCell ref="DF36:DR36"/>
    <mergeCell ref="CS40:DE40"/>
    <mergeCell ref="DF40:DR40"/>
    <mergeCell ref="EF33:ER33"/>
    <mergeCell ref="EF34:ER34"/>
    <mergeCell ref="EF35:ER35"/>
    <mergeCell ref="EF36:ER36"/>
    <mergeCell ref="DS33:EE33"/>
    <mergeCell ref="DS34:EE34"/>
    <mergeCell ref="DS35:EE35"/>
    <mergeCell ref="DS36:EE36"/>
    <mergeCell ref="EF46:ER46"/>
    <mergeCell ref="CF47:CR47"/>
    <mergeCell ref="CS47:DE47"/>
    <mergeCell ref="EF47:ER47"/>
    <mergeCell ref="EF48:ER48"/>
    <mergeCell ref="CS49:DE49"/>
    <mergeCell ref="DF49:DR49"/>
    <mergeCell ref="EF49:ER49"/>
    <mergeCell ref="CF49:CR49"/>
    <mergeCell ref="DF47:DR47"/>
    <mergeCell ref="A48:BW48"/>
    <mergeCell ref="BX48:CE48"/>
    <mergeCell ref="CF48:CR48"/>
    <mergeCell ref="CS48:DE48"/>
    <mergeCell ref="DF48:DR48"/>
    <mergeCell ref="DS48:EE48"/>
    <mergeCell ref="A53:BW53"/>
    <mergeCell ref="BX53:CE53"/>
    <mergeCell ref="CF53:CR53"/>
    <mergeCell ref="CS53:DE53"/>
    <mergeCell ref="DF53:DR53"/>
    <mergeCell ref="DS53:EE53"/>
    <mergeCell ref="EF52:ER52"/>
    <mergeCell ref="DS54:EE54"/>
    <mergeCell ref="DS49:EE49"/>
    <mergeCell ref="DF50:DR50"/>
    <mergeCell ref="DS50:EE50"/>
    <mergeCell ref="EF53:ER53"/>
    <mergeCell ref="EF54:ER54"/>
    <mergeCell ref="DS47:EE47"/>
    <mergeCell ref="CF51:CR51"/>
    <mergeCell ref="CS51:DE51"/>
    <mergeCell ref="DF51:DR51"/>
    <mergeCell ref="DF55:DR55"/>
    <mergeCell ref="DS55:EE55"/>
    <mergeCell ref="DF52:DR52"/>
    <mergeCell ref="DS52:EE52"/>
    <mergeCell ref="EF55:ER55"/>
    <mergeCell ref="A49:BW49"/>
    <mergeCell ref="BX49:CE49"/>
    <mergeCell ref="CF54:CR54"/>
    <mergeCell ref="CS54:DE54"/>
    <mergeCell ref="DF54:DR54"/>
    <mergeCell ref="A55:BW55"/>
    <mergeCell ref="BX55:CE55"/>
    <mergeCell ref="CF55:CR55"/>
    <mergeCell ref="CS55:DE55"/>
    <mergeCell ref="EF56:ER56"/>
    <mergeCell ref="EF57:ER57"/>
    <mergeCell ref="A56:BW56"/>
    <mergeCell ref="BX56:CE56"/>
    <mergeCell ref="CF56:CR56"/>
    <mergeCell ref="CS56:DE56"/>
    <mergeCell ref="DF56:DR56"/>
    <mergeCell ref="DS56:EE56"/>
    <mergeCell ref="DF58:DR58"/>
    <mergeCell ref="DS58:EE58"/>
    <mergeCell ref="CF57:CR57"/>
    <mergeCell ref="CS57:DE57"/>
    <mergeCell ref="DF57:DR57"/>
    <mergeCell ref="DS57:EE57"/>
    <mergeCell ref="EF58:ER58"/>
    <mergeCell ref="A57:BW57"/>
    <mergeCell ref="BX57:CE57"/>
    <mergeCell ref="DK1:FC1"/>
    <mergeCell ref="A58:BW58"/>
    <mergeCell ref="BX58:CE58"/>
    <mergeCell ref="CF58:CR58"/>
    <mergeCell ref="CS58:DE58"/>
    <mergeCell ref="DI4:EQ4"/>
    <mergeCell ref="EJ17:EV17"/>
    <mergeCell ref="EJ20:EV20"/>
    <mergeCell ref="EJ21:EV21"/>
    <mergeCell ref="DI6:EQ6"/>
    <mergeCell ref="DX8:EQ8"/>
    <mergeCell ref="DK10:DM10"/>
    <mergeCell ref="DQ10:EE10"/>
    <mergeCell ref="EI10:EK10"/>
    <mergeCell ref="EJ15:EV15"/>
  </mergeCells>
  <printOptions/>
  <pageMargins left="0.5905511811023623" right="0.5118110236220472" top="0.7874015748031497" bottom="0.31496062992125984" header="0.1968503937007874" footer="0.1968503937007874"/>
  <pageSetup horizontalDpi="600" verticalDpi="600" orientation="landscape" paperSize="9" scale="92" r:id="rId1"/>
  <rowBreaks count="3" manualBreakCount="3">
    <brk id="36" max="160" man="1"/>
    <brk id="69" max="160" man="1"/>
    <brk id="85" max="160" man="1"/>
  </rowBreaks>
</worksheet>
</file>

<file path=xl/worksheets/sheet2.xml><?xml version="1.0" encoding="utf-8"?>
<worksheet xmlns="http://schemas.openxmlformats.org/spreadsheetml/2006/main" xmlns:r="http://schemas.openxmlformats.org/officeDocument/2006/relationships">
  <dimension ref="A1:FE39"/>
  <sheetViews>
    <sheetView zoomScale="90" zoomScaleNormal="90" zoomScaleSheetLayoutView="110" workbookViewId="0" topLeftCell="A22">
      <selection activeCell="DF14" sqref="DF14:DR14"/>
    </sheetView>
  </sheetViews>
  <sheetFormatPr defaultColWidth="0.875" defaultRowHeight="12.75"/>
  <cols>
    <col min="1" max="77" width="0.875" style="1" customWidth="1"/>
    <col min="78" max="16384" width="0.875" style="1" customWidth="1"/>
  </cols>
  <sheetData>
    <row r="1" spans="2:160" s="53" customFormat="1" ht="13.5" customHeight="1">
      <c r="B1" s="315" t="s">
        <v>132</v>
      </c>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c r="BH1" s="315"/>
      <c r="BI1" s="315"/>
      <c r="BJ1" s="315"/>
      <c r="BK1" s="315"/>
      <c r="BL1" s="315"/>
      <c r="BM1" s="315"/>
      <c r="BN1" s="315"/>
      <c r="BO1" s="315"/>
      <c r="BP1" s="315"/>
      <c r="BQ1" s="315"/>
      <c r="BR1" s="315"/>
      <c r="BS1" s="315"/>
      <c r="BT1" s="315"/>
      <c r="BU1" s="315"/>
      <c r="BV1" s="315"/>
      <c r="BW1" s="315"/>
      <c r="BX1" s="315"/>
      <c r="BY1" s="315"/>
      <c r="BZ1" s="315"/>
      <c r="CA1" s="315"/>
      <c r="CB1" s="315"/>
      <c r="CC1" s="315"/>
      <c r="CD1" s="315"/>
      <c r="CE1" s="315"/>
      <c r="CF1" s="315"/>
      <c r="CG1" s="315"/>
      <c r="CH1" s="315"/>
      <c r="CI1" s="315"/>
      <c r="CJ1" s="315"/>
      <c r="CK1" s="315"/>
      <c r="CL1" s="315"/>
      <c r="CM1" s="315"/>
      <c r="CN1" s="315"/>
      <c r="CO1" s="315"/>
      <c r="CP1" s="315"/>
      <c r="CQ1" s="315"/>
      <c r="CR1" s="315"/>
      <c r="CS1" s="315"/>
      <c r="CT1" s="315"/>
      <c r="CU1" s="315"/>
      <c r="CV1" s="315"/>
      <c r="CW1" s="315"/>
      <c r="CX1" s="315"/>
      <c r="CY1" s="315"/>
      <c r="CZ1" s="315"/>
      <c r="DA1" s="315"/>
      <c r="DB1" s="315"/>
      <c r="DC1" s="315"/>
      <c r="DD1" s="315"/>
      <c r="DE1" s="315"/>
      <c r="DF1" s="315"/>
      <c r="DG1" s="315"/>
      <c r="DH1" s="315"/>
      <c r="DI1" s="315"/>
      <c r="DJ1" s="315"/>
      <c r="DK1" s="315"/>
      <c r="DL1" s="315"/>
      <c r="DM1" s="315"/>
      <c r="DN1" s="315"/>
      <c r="DO1" s="315"/>
      <c r="DP1" s="315"/>
      <c r="DQ1" s="315"/>
      <c r="DR1" s="315"/>
      <c r="DS1" s="315"/>
      <c r="DT1" s="315"/>
      <c r="DU1" s="315"/>
      <c r="DV1" s="315"/>
      <c r="DW1" s="315"/>
      <c r="DX1" s="315"/>
      <c r="DY1" s="315"/>
      <c r="DZ1" s="315"/>
      <c r="EA1" s="315"/>
      <c r="EB1" s="315"/>
      <c r="EC1" s="315"/>
      <c r="ED1" s="315"/>
      <c r="EE1" s="315"/>
      <c r="EF1" s="315"/>
      <c r="EG1" s="315"/>
      <c r="EH1" s="315"/>
      <c r="EI1" s="315"/>
      <c r="EJ1" s="315"/>
      <c r="EK1" s="315"/>
      <c r="EL1" s="315"/>
      <c r="EM1" s="315"/>
      <c r="EN1" s="315"/>
      <c r="EO1" s="315"/>
      <c r="EP1" s="315"/>
      <c r="EQ1" s="315"/>
      <c r="ER1" s="315"/>
      <c r="ES1" s="315"/>
      <c r="ET1" s="315"/>
      <c r="EU1" s="315"/>
      <c r="EV1" s="315"/>
      <c r="EW1" s="315"/>
      <c r="EX1" s="315"/>
      <c r="EY1" s="315"/>
      <c r="EZ1" s="315"/>
      <c r="FA1" s="315"/>
      <c r="FB1" s="315"/>
      <c r="FC1" s="315"/>
      <c r="FD1" s="315"/>
    </row>
    <row r="3" spans="1:148" ht="11.25" customHeight="1">
      <c r="A3" s="289" t="s">
        <v>126</v>
      </c>
      <c r="B3" s="289"/>
      <c r="C3" s="289"/>
      <c r="D3" s="289"/>
      <c r="E3" s="289"/>
      <c r="F3" s="289"/>
      <c r="G3" s="289"/>
      <c r="H3" s="290"/>
      <c r="I3" s="320" t="s">
        <v>0</v>
      </c>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320"/>
      <c r="AQ3" s="320"/>
      <c r="AR3" s="320"/>
      <c r="AS3" s="320"/>
      <c r="AT3" s="320"/>
      <c r="AU3" s="320"/>
      <c r="AV3" s="320"/>
      <c r="AW3" s="320"/>
      <c r="AX3" s="320"/>
      <c r="AY3" s="320"/>
      <c r="AZ3" s="320"/>
      <c r="BA3" s="320"/>
      <c r="BB3" s="320"/>
      <c r="BC3" s="320"/>
      <c r="BD3" s="320"/>
      <c r="BE3" s="320"/>
      <c r="BF3" s="320"/>
      <c r="BG3" s="320"/>
      <c r="BH3" s="320"/>
      <c r="BI3" s="320"/>
      <c r="BJ3" s="320"/>
      <c r="BK3" s="320"/>
      <c r="BL3" s="320"/>
      <c r="BM3" s="320"/>
      <c r="BN3" s="320"/>
      <c r="BO3" s="320"/>
      <c r="BP3" s="320"/>
      <c r="BQ3" s="320"/>
      <c r="BR3" s="320"/>
      <c r="BS3" s="320"/>
      <c r="BT3" s="320"/>
      <c r="BU3" s="320"/>
      <c r="BV3" s="320"/>
      <c r="BW3" s="320"/>
      <c r="BX3" s="320"/>
      <c r="BY3" s="320"/>
      <c r="BZ3" s="320"/>
      <c r="CA3" s="320"/>
      <c r="CB3" s="320"/>
      <c r="CC3" s="320"/>
      <c r="CD3" s="320"/>
      <c r="CE3" s="320"/>
      <c r="CF3" s="320"/>
      <c r="CG3" s="320"/>
      <c r="CH3" s="320"/>
      <c r="CI3" s="320"/>
      <c r="CJ3" s="320"/>
      <c r="CK3" s="320"/>
      <c r="CL3" s="320"/>
      <c r="CM3" s="321"/>
      <c r="CN3" s="288" t="s">
        <v>127</v>
      </c>
      <c r="CO3" s="289"/>
      <c r="CP3" s="289"/>
      <c r="CQ3" s="289"/>
      <c r="CR3" s="289"/>
      <c r="CS3" s="289"/>
      <c r="CT3" s="289"/>
      <c r="CU3" s="290"/>
      <c r="CV3" s="288" t="s">
        <v>128</v>
      </c>
      <c r="CW3" s="289"/>
      <c r="CX3" s="289"/>
      <c r="CY3" s="289"/>
      <c r="CZ3" s="289"/>
      <c r="DA3" s="289"/>
      <c r="DB3" s="289"/>
      <c r="DC3" s="289"/>
      <c r="DD3" s="289"/>
      <c r="DE3" s="290"/>
      <c r="DF3" s="300" t="s">
        <v>9</v>
      </c>
      <c r="DG3" s="301"/>
      <c r="DH3" s="301"/>
      <c r="DI3" s="301"/>
      <c r="DJ3" s="301"/>
      <c r="DK3" s="301"/>
      <c r="DL3" s="301"/>
      <c r="DM3" s="301"/>
      <c r="DN3" s="301"/>
      <c r="DO3" s="301"/>
      <c r="DP3" s="301"/>
      <c r="DQ3" s="301"/>
      <c r="DR3" s="301"/>
      <c r="DS3" s="301"/>
      <c r="DT3" s="301"/>
      <c r="DU3" s="301"/>
      <c r="DV3" s="301"/>
      <c r="DW3" s="301"/>
      <c r="DX3" s="301"/>
      <c r="DY3" s="301"/>
      <c r="DZ3" s="301"/>
      <c r="EA3" s="301"/>
      <c r="EB3" s="301"/>
      <c r="EC3" s="301"/>
      <c r="ED3" s="301"/>
      <c r="EE3" s="301"/>
      <c r="EF3" s="301"/>
      <c r="EG3" s="301"/>
      <c r="EH3" s="301"/>
      <c r="EI3" s="301"/>
      <c r="EJ3" s="301"/>
      <c r="EK3" s="301"/>
      <c r="EL3" s="301"/>
      <c r="EM3" s="301"/>
      <c r="EN3" s="301"/>
      <c r="EO3" s="301"/>
      <c r="EP3" s="301"/>
      <c r="EQ3" s="301"/>
      <c r="ER3" s="302"/>
    </row>
    <row r="4" spans="1:148" ht="11.25" customHeight="1">
      <c r="A4" s="292"/>
      <c r="B4" s="292"/>
      <c r="C4" s="292"/>
      <c r="D4" s="292"/>
      <c r="E4" s="292"/>
      <c r="F4" s="292"/>
      <c r="G4" s="292"/>
      <c r="H4" s="293"/>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3"/>
      <c r="CN4" s="291"/>
      <c r="CO4" s="292"/>
      <c r="CP4" s="292"/>
      <c r="CQ4" s="292"/>
      <c r="CR4" s="292"/>
      <c r="CS4" s="292"/>
      <c r="CT4" s="292"/>
      <c r="CU4" s="293"/>
      <c r="CV4" s="291"/>
      <c r="CW4" s="292"/>
      <c r="CX4" s="292"/>
      <c r="CY4" s="292"/>
      <c r="CZ4" s="292"/>
      <c r="DA4" s="292"/>
      <c r="DB4" s="292"/>
      <c r="DC4" s="292"/>
      <c r="DD4" s="292"/>
      <c r="DE4" s="293"/>
      <c r="DF4" s="313" t="s">
        <v>4</v>
      </c>
      <c r="DG4" s="314"/>
      <c r="DH4" s="314"/>
      <c r="DI4" s="314"/>
      <c r="DJ4" s="314"/>
      <c r="DK4" s="314"/>
      <c r="DL4" s="309" t="s">
        <v>378</v>
      </c>
      <c r="DM4" s="309"/>
      <c r="DN4" s="309"/>
      <c r="DO4" s="316" t="s">
        <v>5</v>
      </c>
      <c r="DP4" s="316"/>
      <c r="DQ4" s="316"/>
      <c r="DR4" s="317"/>
      <c r="DS4" s="313" t="s">
        <v>4</v>
      </c>
      <c r="DT4" s="314"/>
      <c r="DU4" s="314"/>
      <c r="DV4" s="314"/>
      <c r="DW4" s="314"/>
      <c r="DX4" s="314"/>
      <c r="DY4" s="309" t="s">
        <v>379</v>
      </c>
      <c r="DZ4" s="309"/>
      <c r="EA4" s="309"/>
      <c r="EB4" s="316" t="s">
        <v>5</v>
      </c>
      <c r="EC4" s="316"/>
      <c r="ED4" s="316"/>
      <c r="EE4" s="317"/>
      <c r="EF4" s="313" t="s">
        <v>4</v>
      </c>
      <c r="EG4" s="314"/>
      <c r="EH4" s="314"/>
      <c r="EI4" s="314"/>
      <c r="EJ4" s="314"/>
      <c r="EK4" s="314"/>
      <c r="EL4" s="309" t="s">
        <v>380</v>
      </c>
      <c r="EM4" s="309"/>
      <c r="EN4" s="309"/>
      <c r="EO4" s="316" t="s">
        <v>5</v>
      </c>
      <c r="EP4" s="316"/>
      <c r="EQ4" s="316"/>
      <c r="ER4" s="317"/>
    </row>
    <row r="5" spans="1:148" ht="39" customHeight="1">
      <c r="A5" s="295"/>
      <c r="B5" s="295"/>
      <c r="C5" s="295"/>
      <c r="D5" s="295"/>
      <c r="E5" s="295"/>
      <c r="F5" s="295"/>
      <c r="G5" s="295"/>
      <c r="H5" s="296"/>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5"/>
      <c r="CN5" s="294"/>
      <c r="CO5" s="295"/>
      <c r="CP5" s="295"/>
      <c r="CQ5" s="295"/>
      <c r="CR5" s="295"/>
      <c r="CS5" s="295"/>
      <c r="CT5" s="295"/>
      <c r="CU5" s="296"/>
      <c r="CV5" s="294"/>
      <c r="CW5" s="295"/>
      <c r="CX5" s="295"/>
      <c r="CY5" s="295"/>
      <c r="CZ5" s="295"/>
      <c r="DA5" s="295"/>
      <c r="DB5" s="295"/>
      <c r="DC5" s="295"/>
      <c r="DD5" s="295"/>
      <c r="DE5" s="296"/>
      <c r="DF5" s="303" t="s">
        <v>129</v>
      </c>
      <c r="DG5" s="304"/>
      <c r="DH5" s="304"/>
      <c r="DI5" s="304"/>
      <c r="DJ5" s="304"/>
      <c r="DK5" s="304"/>
      <c r="DL5" s="304"/>
      <c r="DM5" s="304"/>
      <c r="DN5" s="304"/>
      <c r="DO5" s="304"/>
      <c r="DP5" s="304"/>
      <c r="DQ5" s="304"/>
      <c r="DR5" s="305"/>
      <c r="DS5" s="303" t="s">
        <v>130</v>
      </c>
      <c r="DT5" s="304"/>
      <c r="DU5" s="304"/>
      <c r="DV5" s="304"/>
      <c r="DW5" s="304"/>
      <c r="DX5" s="304"/>
      <c r="DY5" s="304"/>
      <c r="DZ5" s="304"/>
      <c r="EA5" s="304"/>
      <c r="EB5" s="304"/>
      <c r="EC5" s="304"/>
      <c r="ED5" s="304"/>
      <c r="EE5" s="305"/>
      <c r="EF5" s="303" t="s">
        <v>131</v>
      </c>
      <c r="EG5" s="304"/>
      <c r="EH5" s="304"/>
      <c r="EI5" s="304"/>
      <c r="EJ5" s="304"/>
      <c r="EK5" s="304"/>
      <c r="EL5" s="304"/>
      <c r="EM5" s="304"/>
      <c r="EN5" s="304"/>
      <c r="EO5" s="304"/>
      <c r="EP5" s="304"/>
      <c r="EQ5" s="304"/>
      <c r="ER5" s="305"/>
    </row>
    <row r="6" spans="1:148" ht="10.5" thickBot="1">
      <c r="A6" s="318" t="s">
        <v>10</v>
      </c>
      <c r="B6" s="318"/>
      <c r="C6" s="318"/>
      <c r="D6" s="318"/>
      <c r="E6" s="318"/>
      <c r="F6" s="318"/>
      <c r="G6" s="318"/>
      <c r="H6" s="319"/>
      <c r="I6" s="318" t="s">
        <v>11</v>
      </c>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318"/>
      <c r="AS6" s="318"/>
      <c r="AT6" s="318"/>
      <c r="AU6" s="318"/>
      <c r="AV6" s="318"/>
      <c r="AW6" s="318"/>
      <c r="AX6" s="318"/>
      <c r="AY6" s="318"/>
      <c r="AZ6" s="318"/>
      <c r="BA6" s="318"/>
      <c r="BB6" s="318"/>
      <c r="BC6" s="318"/>
      <c r="BD6" s="318"/>
      <c r="BE6" s="318"/>
      <c r="BF6" s="318"/>
      <c r="BG6" s="318"/>
      <c r="BH6" s="318"/>
      <c r="BI6" s="318"/>
      <c r="BJ6" s="318"/>
      <c r="BK6" s="318"/>
      <c r="BL6" s="318"/>
      <c r="BM6" s="318"/>
      <c r="BN6" s="318"/>
      <c r="BO6" s="318"/>
      <c r="BP6" s="318"/>
      <c r="BQ6" s="318"/>
      <c r="BR6" s="318"/>
      <c r="BS6" s="318"/>
      <c r="BT6" s="318"/>
      <c r="BU6" s="318"/>
      <c r="BV6" s="318"/>
      <c r="BW6" s="318"/>
      <c r="BX6" s="318"/>
      <c r="BY6" s="318"/>
      <c r="BZ6" s="318"/>
      <c r="CA6" s="318"/>
      <c r="CB6" s="318"/>
      <c r="CC6" s="318"/>
      <c r="CD6" s="318"/>
      <c r="CE6" s="318"/>
      <c r="CF6" s="318"/>
      <c r="CG6" s="318"/>
      <c r="CH6" s="318"/>
      <c r="CI6" s="318"/>
      <c r="CJ6" s="318"/>
      <c r="CK6" s="318"/>
      <c r="CL6" s="318"/>
      <c r="CM6" s="319"/>
      <c r="CN6" s="310" t="s">
        <v>12</v>
      </c>
      <c r="CO6" s="311"/>
      <c r="CP6" s="311"/>
      <c r="CQ6" s="311"/>
      <c r="CR6" s="311"/>
      <c r="CS6" s="311"/>
      <c r="CT6" s="311"/>
      <c r="CU6" s="312"/>
      <c r="CV6" s="310" t="s">
        <v>13</v>
      </c>
      <c r="CW6" s="311"/>
      <c r="CX6" s="311"/>
      <c r="CY6" s="311"/>
      <c r="CZ6" s="311"/>
      <c r="DA6" s="311"/>
      <c r="DB6" s="311"/>
      <c r="DC6" s="311"/>
      <c r="DD6" s="311"/>
      <c r="DE6" s="312"/>
      <c r="DF6" s="310" t="s">
        <v>14</v>
      </c>
      <c r="DG6" s="311"/>
      <c r="DH6" s="311"/>
      <c r="DI6" s="311"/>
      <c r="DJ6" s="311"/>
      <c r="DK6" s="311"/>
      <c r="DL6" s="311"/>
      <c r="DM6" s="311"/>
      <c r="DN6" s="311"/>
      <c r="DO6" s="311"/>
      <c r="DP6" s="311"/>
      <c r="DQ6" s="311"/>
      <c r="DR6" s="312"/>
      <c r="DS6" s="310" t="s">
        <v>15</v>
      </c>
      <c r="DT6" s="311"/>
      <c r="DU6" s="311"/>
      <c r="DV6" s="311"/>
      <c r="DW6" s="311"/>
      <c r="DX6" s="311"/>
      <c r="DY6" s="311"/>
      <c r="DZ6" s="311"/>
      <c r="EA6" s="311"/>
      <c r="EB6" s="311"/>
      <c r="EC6" s="311"/>
      <c r="ED6" s="311"/>
      <c r="EE6" s="312"/>
      <c r="EF6" s="310" t="s">
        <v>16</v>
      </c>
      <c r="EG6" s="311"/>
      <c r="EH6" s="311"/>
      <c r="EI6" s="311"/>
      <c r="EJ6" s="311"/>
      <c r="EK6" s="311"/>
      <c r="EL6" s="311"/>
      <c r="EM6" s="311"/>
      <c r="EN6" s="311"/>
      <c r="EO6" s="311"/>
      <c r="EP6" s="311"/>
      <c r="EQ6" s="311"/>
      <c r="ER6" s="312"/>
    </row>
    <row r="7" spans="1:148" ht="12.75" customHeight="1">
      <c r="A7" s="238">
        <v>1</v>
      </c>
      <c r="B7" s="238"/>
      <c r="C7" s="238"/>
      <c r="D7" s="238"/>
      <c r="E7" s="238"/>
      <c r="F7" s="238"/>
      <c r="G7" s="238"/>
      <c r="H7" s="239"/>
      <c r="I7" s="338" t="s">
        <v>133</v>
      </c>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6"/>
      <c r="AY7" s="236"/>
      <c r="AZ7" s="236"/>
      <c r="BA7" s="236"/>
      <c r="BB7" s="236"/>
      <c r="BC7" s="236"/>
      <c r="BD7" s="236"/>
      <c r="BE7" s="236"/>
      <c r="BF7" s="236"/>
      <c r="BG7" s="236"/>
      <c r="BH7" s="236"/>
      <c r="BI7" s="236"/>
      <c r="BJ7" s="236"/>
      <c r="BK7" s="236"/>
      <c r="BL7" s="236"/>
      <c r="BM7" s="236"/>
      <c r="BN7" s="236"/>
      <c r="BO7" s="236"/>
      <c r="BP7" s="236"/>
      <c r="BQ7" s="236"/>
      <c r="BR7" s="236"/>
      <c r="BS7" s="236"/>
      <c r="BT7" s="236"/>
      <c r="BU7" s="236"/>
      <c r="BV7" s="236"/>
      <c r="BW7" s="236"/>
      <c r="BX7" s="236"/>
      <c r="BY7" s="236"/>
      <c r="BZ7" s="236"/>
      <c r="CA7" s="236"/>
      <c r="CB7" s="236"/>
      <c r="CC7" s="236"/>
      <c r="CD7" s="236"/>
      <c r="CE7" s="236"/>
      <c r="CF7" s="236"/>
      <c r="CG7" s="236"/>
      <c r="CH7" s="236"/>
      <c r="CI7" s="236"/>
      <c r="CJ7" s="236"/>
      <c r="CK7" s="236"/>
      <c r="CL7" s="236"/>
      <c r="CM7" s="236"/>
      <c r="CN7" s="339" t="s">
        <v>134</v>
      </c>
      <c r="CO7" s="340"/>
      <c r="CP7" s="340"/>
      <c r="CQ7" s="340"/>
      <c r="CR7" s="340"/>
      <c r="CS7" s="340"/>
      <c r="CT7" s="340"/>
      <c r="CU7" s="341"/>
      <c r="CV7" s="260" t="s">
        <v>42</v>
      </c>
      <c r="CW7" s="179"/>
      <c r="CX7" s="179"/>
      <c r="CY7" s="179"/>
      <c r="CZ7" s="179"/>
      <c r="DA7" s="179"/>
      <c r="DB7" s="179"/>
      <c r="DC7" s="179"/>
      <c r="DD7" s="179"/>
      <c r="DE7" s="259"/>
      <c r="DF7" s="254">
        <f>SUM(DF11)</f>
        <v>16603214.95</v>
      </c>
      <c r="DG7" s="298"/>
      <c r="DH7" s="298"/>
      <c r="DI7" s="298"/>
      <c r="DJ7" s="298"/>
      <c r="DK7" s="298"/>
      <c r="DL7" s="298"/>
      <c r="DM7" s="298"/>
      <c r="DN7" s="298"/>
      <c r="DO7" s="298"/>
      <c r="DP7" s="298"/>
      <c r="DQ7" s="298"/>
      <c r="DR7" s="299"/>
      <c r="DS7" s="297">
        <f>SUM(DS11)</f>
        <v>16432652.489999998</v>
      </c>
      <c r="DT7" s="298"/>
      <c r="DU7" s="298"/>
      <c r="DV7" s="298"/>
      <c r="DW7" s="298"/>
      <c r="DX7" s="298"/>
      <c r="DY7" s="298"/>
      <c r="DZ7" s="298"/>
      <c r="EA7" s="298"/>
      <c r="EB7" s="298"/>
      <c r="EC7" s="298"/>
      <c r="ED7" s="298"/>
      <c r="EE7" s="299"/>
      <c r="EF7" s="297">
        <f>SUM(EF11)</f>
        <v>16506252.489999998</v>
      </c>
      <c r="EG7" s="298"/>
      <c r="EH7" s="298"/>
      <c r="EI7" s="298"/>
      <c r="EJ7" s="298"/>
      <c r="EK7" s="298"/>
      <c r="EL7" s="298"/>
      <c r="EM7" s="298"/>
      <c r="EN7" s="298"/>
      <c r="EO7" s="298"/>
      <c r="EP7" s="298"/>
      <c r="EQ7" s="298"/>
      <c r="ER7" s="299"/>
    </row>
    <row r="8" spans="1:148" ht="90" customHeight="1">
      <c r="A8" s="188" t="s">
        <v>135</v>
      </c>
      <c r="B8" s="188"/>
      <c r="C8" s="188"/>
      <c r="D8" s="188"/>
      <c r="E8" s="188"/>
      <c r="F8" s="188"/>
      <c r="G8" s="188"/>
      <c r="H8" s="189"/>
      <c r="I8" s="337" t="s">
        <v>137</v>
      </c>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187" t="s">
        <v>136</v>
      </c>
      <c r="CO8" s="188"/>
      <c r="CP8" s="188"/>
      <c r="CQ8" s="188"/>
      <c r="CR8" s="188"/>
      <c r="CS8" s="188"/>
      <c r="CT8" s="188"/>
      <c r="CU8" s="189"/>
      <c r="CV8" s="191" t="s">
        <v>42</v>
      </c>
      <c r="CW8" s="188"/>
      <c r="CX8" s="188"/>
      <c r="CY8" s="188"/>
      <c r="CZ8" s="188"/>
      <c r="DA8" s="188"/>
      <c r="DB8" s="188"/>
      <c r="DC8" s="188"/>
      <c r="DD8" s="188"/>
      <c r="DE8" s="189"/>
      <c r="DF8" s="193"/>
      <c r="DG8" s="194"/>
      <c r="DH8" s="194"/>
      <c r="DI8" s="194"/>
      <c r="DJ8" s="194"/>
      <c r="DK8" s="194"/>
      <c r="DL8" s="194"/>
      <c r="DM8" s="194"/>
      <c r="DN8" s="194"/>
      <c r="DO8" s="194"/>
      <c r="DP8" s="194"/>
      <c r="DQ8" s="194"/>
      <c r="DR8" s="195"/>
      <c r="DS8" s="193"/>
      <c r="DT8" s="194"/>
      <c r="DU8" s="194"/>
      <c r="DV8" s="194"/>
      <c r="DW8" s="194"/>
      <c r="DX8" s="194"/>
      <c r="DY8" s="194"/>
      <c r="DZ8" s="194"/>
      <c r="EA8" s="194"/>
      <c r="EB8" s="194"/>
      <c r="EC8" s="194"/>
      <c r="ED8" s="194"/>
      <c r="EE8" s="195"/>
      <c r="EF8" s="193"/>
      <c r="EG8" s="194"/>
      <c r="EH8" s="194"/>
      <c r="EI8" s="194"/>
      <c r="EJ8" s="194"/>
      <c r="EK8" s="194"/>
      <c r="EL8" s="194"/>
      <c r="EM8" s="194"/>
      <c r="EN8" s="194"/>
      <c r="EO8" s="194"/>
      <c r="EP8" s="194"/>
      <c r="EQ8" s="194"/>
      <c r="ER8" s="195"/>
    </row>
    <row r="9" spans="1:148" ht="24" customHeight="1">
      <c r="A9" s="188" t="s">
        <v>138</v>
      </c>
      <c r="B9" s="188"/>
      <c r="C9" s="188"/>
      <c r="D9" s="188"/>
      <c r="E9" s="188"/>
      <c r="F9" s="188"/>
      <c r="G9" s="188"/>
      <c r="H9" s="189"/>
      <c r="I9" s="337" t="s">
        <v>140</v>
      </c>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187" t="s">
        <v>139</v>
      </c>
      <c r="CO9" s="188"/>
      <c r="CP9" s="188"/>
      <c r="CQ9" s="188"/>
      <c r="CR9" s="188"/>
      <c r="CS9" s="188"/>
      <c r="CT9" s="188"/>
      <c r="CU9" s="189"/>
      <c r="CV9" s="191" t="s">
        <v>42</v>
      </c>
      <c r="CW9" s="188"/>
      <c r="CX9" s="188"/>
      <c r="CY9" s="188"/>
      <c r="CZ9" s="188"/>
      <c r="DA9" s="188"/>
      <c r="DB9" s="188"/>
      <c r="DC9" s="188"/>
      <c r="DD9" s="188"/>
      <c r="DE9" s="189"/>
      <c r="DF9" s="193"/>
      <c r="DG9" s="194"/>
      <c r="DH9" s="194"/>
      <c r="DI9" s="194"/>
      <c r="DJ9" s="194"/>
      <c r="DK9" s="194"/>
      <c r="DL9" s="194"/>
      <c r="DM9" s="194"/>
      <c r="DN9" s="194"/>
      <c r="DO9" s="194"/>
      <c r="DP9" s="194"/>
      <c r="DQ9" s="194"/>
      <c r="DR9" s="195"/>
      <c r="DS9" s="193"/>
      <c r="DT9" s="194"/>
      <c r="DU9" s="194"/>
      <c r="DV9" s="194"/>
      <c r="DW9" s="194"/>
      <c r="DX9" s="194"/>
      <c r="DY9" s="194"/>
      <c r="DZ9" s="194"/>
      <c r="EA9" s="194"/>
      <c r="EB9" s="194"/>
      <c r="EC9" s="194"/>
      <c r="ED9" s="194"/>
      <c r="EE9" s="195"/>
      <c r="EF9" s="193"/>
      <c r="EG9" s="194"/>
      <c r="EH9" s="194"/>
      <c r="EI9" s="194"/>
      <c r="EJ9" s="194"/>
      <c r="EK9" s="194"/>
      <c r="EL9" s="194"/>
      <c r="EM9" s="194"/>
      <c r="EN9" s="194"/>
      <c r="EO9" s="194"/>
      <c r="EP9" s="194"/>
      <c r="EQ9" s="194"/>
      <c r="ER9" s="195"/>
    </row>
    <row r="10" spans="1:148" ht="24" customHeight="1">
      <c r="A10" s="188" t="s">
        <v>141</v>
      </c>
      <c r="B10" s="188"/>
      <c r="C10" s="188"/>
      <c r="D10" s="188"/>
      <c r="E10" s="188"/>
      <c r="F10" s="188"/>
      <c r="G10" s="188"/>
      <c r="H10" s="189"/>
      <c r="I10" s="337" t="s">
        <v>145</v>
      </c>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187" t="s">
        <v>143</v>
      </c>
      <c r="CO10" s="188"/>
      <c r="CP10" s="188"/>
      <c r="CQ10" s="188"/>
      <c r="CR10" s="188"/>
      <c r="CS10" s="188"/>
      <c r="CT10" s="188"/>
      <c r="CU10" s="189"/>
      <c r="CV10" s="191" t="s">
        <v>42</v>
      </c>
      <c r="CW10" s="188"/>
      <c r="CX10" s="188"/>
      <c r="CY10" s="188"/>
      <c r="CZ10" s="188"/>
      <c r="DA10" s="188"/>
      <c r="DB10" s="188"/>
      <c r="DC10" s="188"/>
      <c r="DD10" s="188"/>
      <c r="DE10" s="189"/>
      <c r="DF10" s="193"/>
      <c r="DG10" s="194"/>
      <c r="DH10" s="194"/>
      <c r="DI10" s="194"/>
      <c r="DJ10" s="194"/>
      <c r="DK10" s="194"/>
      <c r="DL10" s="194"/>
      <c r="DM10" s="194"/>
      <c r="DN10" s="194"/>
      <c r="DO10" s="194"/>
      <c r="DP10" s="194"/>
      <c r="DQ10" s="194"/>
      <c r="DR10" s="195"/>
      <c r="DS10" s="193"/>
      <c r="DT10" s="194"/>
      <c r="DU10" s="194"/>
      <c r="DV10" s="194"/>
      <c r="DW10" s="194"/>
      <c r="DX10" s="194"/>
      <c r="DY10" s="194"/>
      <c r="DZ10" s="194"/>
      <c r="EA10" s="194"/>
      <c r="EB10" s="194"/>
      <c r="EC10" s="194"/>
      <c r="ED10" s="194"/>
      <c r="EE10" s="195"/>
      <c r="EF10" s="193"/>
      <c r="EG10" s="194"/>
      <c r="EH10" s="194"/>
      <c r="EI10" s="194"/>
      <c r="EJ10" s="194"/>
      <c r="EK10" s="194"/>
      <c r="EL10" s="194"/>
      <c r="EM10" s="194"/>
      <c r="EN10" s="194"/>
      <c r="EO10" s="194"/>
      <c r="EP10" s="194"/>
      <c r="EQ10" s="194"/>
      <c r="ER10" s="195"/>
    </row>
    <row r="11" spans="1:148" ht="24" customHeight="1">
      <c r="A11" s="188" t="s">
        <v>142</v>
      </c>
      <c r="B11" s="188"/>
      <c r="C11" s="188"/>
      <c r="D11" s="188"/>
      <c r="E11" s="188"/>
      <c r="F11" s="188"/>
      <c r="G11" s="188"/>
      <c r="H11" s="189"/>
      <c r="I11" s="337" t="s">
        <v>146</v>
      </c>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187" t="s">
        <v>144</v>
      </c>
      <c r="CO11" s="188"/>
      <c r="CP11" s="188"/>
      <c r="CQ11" s="188"/>
      <c r="CR11" s="188"/>
      <c r="CS11" s="188"/>
      <c r="CT11" s="188"/>
      <c r="CU11" s="189"/>
      <c r="CV11" s="191" t="s">
        <v>42</v>
      </c>
      <c r="CW11" s="188"/>
      <c r="CX11" s="188"/>
      <c r="CY11" s="188"/>
      <c r="CZ11" s="188"/>
      <c r="DA11" s="188"/>
      <c r="DB11" s="188"/>
      <c r="DC11" s="188"/>
      <c r="DD11" s="188"/>
      <c r="DE11" s="189"/>
      <c r="DF11" s="181">
        <f>SUM(DF12+DF15+DF18)</f>
        <v>16603214.95</v>
      </c>
      <c r="DG11" s="194"/>
      <c r="DH11" s="194"/>
      <c r="DI11" s="194"/>
      <c r="DJ11" s="194"/>
      <c r="DK11" s="194"/>
      <c r="DL11" s="194"/>
      <c r="DM11" s="194"/>
      <c r="DN11" s="194"/>
      <c r="DO11" s="194"/>
      <c r="DP11" s="194"/>
      <c r="DQ11" s="194"/>
      <c r="DR11" s="195"/>
      <c r="DS11" s="193">
        <f>SUM(DS12+DS15+DS18)</f>
        <v>16432652.489999998</v>
      </c>
      <c r="DT11" s="194"/>
      <c r="DU11" s="194"/>
      <c r="DV11" s="194"/>
      <c r="DW11" s="194"/>
      <c r="DX11" s="194"/>
      <c r="DY11" s="194"/>
      <c r="DZ11" s="194"/>
      <c r="EA11" s="194"/>
      <c r="EB11" s="194"/>
      <c r="EC11" s="194"/>
      <c r="ED11" s="194"/>
      <c r="EE11" s="195"/>
      <c r="EF11" s="193">
        <f>SUM(EF12+EF15+EF18)</f>
        <v>16506252.489999998</v>
      </c>
      <c r="EG11" s="194"/>
      <c r="EH11" s="194"/>
      <c r="EI11" s="194"/>
      <c r="EJ11" s="194"/>
      <c r="EK11" s="194"/>
      <c r="EL11" s="194"/>
      <c r="EM11" s="194"/>
      <c r="EN11" s="194"/>
      <c r="EO11" s="194"/>
      <c r="EP11" s="194"/>
      <c r="EQ11" s="194"/>
      <c r="ER11" s="195"/>
    </row>
    <row r="12" spans="1:148" ht="34.5" customHeight="1">
      <c r="A12" s="188" t="s">
        <v>147</v>
      </c>
      <c r="B12" s="188"/>
      <c r="C12" s="188"/>
      <c r="D12" s="188"/>
      <c r="E12" s="188"/>
      <c r="F12" s="188"/>
      <c r="G12" s="188"/>
      <c r="H12" s="189"/>
      <c r="I12" s="336" t="s">
        <v>355</v>
      </c>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3"/>
      <c r="BW12" s="233"/>
      <c r="BX12" s="233"/>
      <c r="BY12" s="233"/>
      <c r="BZ12" s="233"/>
      <c r="CA12" s="233"/>
      <c r="CB12" s="233"/>
      <c r="CC12" s="233"/>
      <c r="CD12" s="233"/>
      <c r="CE12" s="233"/>
      <c r="CF12" s="233"/>
      <c r="CG12" s="233"/>
      <c r="CH12" s="233"/>
      <c r="CI12" s="233"/>
      <c r="CJ12" s="233"/>
      <c r="CK12" s="233"/>
      <c r="CL12" s="233"/>
      <c r="CM12" s="233"/>
      <c r="CN12" s="187" t="s">
        <v>148</v>
      </c>
      <c r="CO12" s="188"/>
      <c r="CP12" s="188"/>
      <c r="CQ12" s="188"/>
      <c r="CR12" s="188"/>
      <c r="CS12" s="188"/>
      <c r="CT12" s="188"/>
      <c r="CU12" s="189"/>
      <c r="CV12" s="191" t="s">
        <v>42</v>
      </c>
      <c r="CW12" s="188"/>
      <c r="CX12" s="188"/>
      <c r="CY12" s="188"/>
      <c r="CZ12" s="188"/>
      <c r="DA12" s="188"/>
      <c r="DB12" s="188"/>
      <c r="DC12" s="188"/>
      <c r="DD12" s="188"/>
      <c r="DE12" s="189"/>
      <c r="DF12" s="193">
        <f>SUM(DF13)</f>
        <v>12205762.62</v>
      </c>
      <c r="DG12" s="194"/>
      <c r="DH12" s="194"/>
      <c r="DI12" s="194"/>
      <c r="DJ12" s="194"/>
      <c r="DK12" s="194"/>
      <c r="DL12" s="194"/>
      <c r="DM12" s="194"/>
      <c r="DN12" s="194"/>
      <c r="DO12" s="194"/>
      <c r="DP12" s="194"/>
      <c r="DQ12" s="194"/>
      <c r="DR12" s="195"/>
      <c r="DS12" s="193">
        <f>SUM(DS13)</f>
        <v>12967441.62</v>
      </c>
      <c r="DT12" s="194"/>
      <c r="DU12" s="194"/>
      <c r="DV12" s="194"/>
      <c r="DW12" s="194"/>
      <c r="DX12" s="194"/>
      <c r="DY12" s="194"/>
      <c r="DZ12" s="194"/>
      <c r="EA12" s="194"/>
      <c r="EB12" s="194"/>
      <c r="EC12" s="194"/>
      <c r="ED12" s="194"/>
      <c r="EE12" s="195"/>
      <c r="EF12" s="193">
        <f>SUM(EF13)</f>
        <v>13031741.62</v>
      </c>
      <c r="EG12" s="194"/>
      <c r="EH12" s="194"/>
      <c r="EI12" s="194"/>
      <c r="EJ12" s="194"/>
      <c r="EK12" s="194"/>
      <c r="EL12" s="194"/>
      <c r="EM12" s="194"/>
      <c r="EN12" s="194"/>
      <c r="EO12" s="194"/>
      <c r="EP12" s="194"/>
      <c r="EQ12" s="194"/>
      <c r="ER12" s="195"/>
    </row>
    <row r="13" spans="1:148" ht="24" customHeight="1">
      <c r="A13" s="188" t="s">
        <v>149</v>
      </c>
      <c r="B13" s="188"/>
      <c r="C13" s="188"/>
      <c r="D13" s="188"/>
      <c r="E13" s="188"/>
      <c r="F13" s="188"/>
      <c r="G13" s="188"/>
      <c r="H13" s="189"/>
      <c r="I13" s="335" t="s">
        <v>150</v>
      </c>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258"/>
      <c r="BK13" s="258"/>
      <c r="BL13" s="258"/>
      <c r="BM13" s="258"/>
      <c r="BN13" s="258"/>
      <c r="BO13" s="258"/>
      <c r="BP13" s="258"/>
      <c r="BQ13" s="258"/>
      <c r="BR13" s="258"/>
      <c r="BS13" s="258"/>
      <c r="BT13" s="258"/>
      <c r="BU13" s="258"/>
      <c r="BV13" s="258"/>
      <c r="BW13" s="258"/>
      <c r="BX13" s="258"/>
      <c r="BY13" s="258"/>
      <c r="BZ13" s="258"/>
      <c r="CA13" s="258"/>
      <c r="CB13" s="258"/>
      <c r="CC13" s="258"/>
      <c r="CD13" s="258"/>
      <c r="CE13" s="258"/>
      <c r="CF13" s="258"/>
      <c r="CG13" s="258"/>
      <c r="CH13" s="258"/>
      <c r="CI13" s="258"/>
      <c r="CJ13" s="258"/>
      <c r="CK13" s="258"/>
      <c r="CL13" s="258"/>
      <c r="CM13" s="258"/>
      <c r="CN13" s="187" t="s">
        <v>151</v>
      </c>
      <c r="CO13" s="188"/>
      <c r="CP13" s="188"/>
      <c r="CQ13" s="188"/>
      <c r="CR13" s="188"/>
      <c r="CS13" s="188"/>
      <c r="CT13" s="188"/>
      <c r="CU13" s="189"/>
      <c r="CV13" s="191" t="s">
        <v>42</v>
      </c>
      <c r="CW13" s="188"/>
      <c r="CX13" s="188"/>
      <c r="CY13" s="188"/>
      <c r="CZ13" s="188"/>
      <c r="DA13" s="188"/>
      <c r="DB13" s="188"/>
      <c r="DC13" s="188"/>
      <c r="DD13" s="188"/>
      <c r="DE13" s="189"/>
      <c r="DF13" s="193">
        <v>12205762.62</v>
      </c>
      <c r="DG13" s="194"/>
      <c r="DH13" s="194"/>
      <c r="DI13" s="194"/>
      <c r="DJ13" s="194"/>
      <c r="DK13" s="194"/>
      <c r="DL13" s="194"/>
      <c r="DM13" s="194"/>
      <c r="DN13" s="194"/>
      <c r="DO13" s="194"/>
      <c r="DP13" s="194"/>
      <c r="DQ13" s="194"/>
      <c r="DR13" s="195"/>
      <c r="DS13" s="193">
        <v>12967441.62</v>
      </c>
      <c r="DT13" s="194"/>
      <c r="DU13" s="194"/>
      <c r="DV13" s="194"/>
      <c r="DW13" s="194"/>
      <c r="DX13" s="194"/>
      <c r="DY13" s="194"/>
      <c r="DZ13" s="194"/>
      <c r="EA13" s="194"/>
      <c r="EB13" s="194"/>
      <c r="EC13" s="194"/>
      <c r="ED13" s="194"/>
      <c r="EE13" s="195"/>
      <c r="EF13" s="193">
        <v>13031741.62</v>
      </c>
      <c r="EG13" s="194"/>
      <c r="EH13" s="194"/>
      <c r="EI13" s="194"/>
      <c r="EJ13" s="194"/>
      <c r="EK13" s="194"/>
      <c r="EL13" s="194"/>
      <c r="EM13" s="194"/>
      <c r="EN13" s="194"/>
      <c r="EO13" s="194"/>
      <c r="EP13" s="194"/>
      <c r="EQ13" s="194"/>
      <c r="ER13" s="195"/>
    </row>
    <row r="14" spans="1:148" ht="12.75" customHeight="1">
      <c r="A14" s="188" t="s">
        <v>152</v>
      </c>
      <c r="B14" s="188"/>
      <c r="C14" s="188"/>
      <c r="D14" s="188"/>
      <c r="E14" s="188"/>
      <c r="F14" s="188"/>
      <c r="G14" s="188"/>
      <c r="H14" s="189"/>
      <c r="I14" s="335" t="s">
        <v>153</v>
      </c>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258"/>
      <c r="BE14" s="258"/>
      <c r="BF14" s="258"/>
      <c r="BG14" s="258"/>
      <c r="BH14" s="258"/>
      <c r="BI14" s="258"/>
      <c r="BJ14" s="258"/>
      <c r="BK14" s="258"/>
      <c r="BL14" s="258"/>
      <c r="BM14" s="258"/>
      <c r="BN14" s="258"/>
      <c r="BO14" s="258"/>
      <c r="BP14" s="258"/>
      <c r="BQ14" s="258"/>
      <c r="BR14" s="258"/>
      <c r="BS14" s="258"/>
      <c r="BT14" s="258"/>
      <c r="BU14" s="258"/>
      <c r="BV14" s="258"/>
      <c r="BW14" s="258"/>
      <c r="BX14" s="258"/>
      <c r="BY14" s="258"/>
      <c r="BZ14" s="258"/>
      <c r="CA14" s="258"/>
      <c r="CB14" s="258"/>
      <c r="CC14" s="258"/>
      <c r="CD14" s="258"/>
      <c r="CE14" s="258"/>
      <c r="CF14" s="258"/>
      <c r="CG14" s="258"/>
      <c r="CH14" s="258"/>
      <c r="CI14" s="258"/>
      <c r="CJ14" s="258"/>
      <c r="CK14" s="258"/>
      <c r="CL14" s="258"/>
      <c r="CM14" s="258"/>
      <c r="CN14" s="187" t="s">
        <v>154</v>
      </c>
      <c r="CO14" s="188"/>
      <c r="CP14" s="188"/>
      <c r="CQ14" s="188"/>
      <c r="CR14" s="188"/>
      <c r="CS14" s="188"/>
      <c r="CT14" s="188"/>
      <c r="CU14" s="189"/>
      <c r="CV14" s="191" t="s">
        <v>42</v>
      </c>
      <c r="CW14" s="188"/>
      <c r="CX14" s="188"/>
      <c r="CY14" s="188"/>
      <c r="CZ14" s="188"/>
      <c r="DA14" s="188"/>
      <c r="DB14" s="188"/>
      <c r="DC14" s="188"/>
      <c r="DD14" s="188"/>
      <c r="DE14" s="189"/>
      <c r="DF14" s="181"/>
      <c r="DG14" s="182"/>
      <c r="DH14" s="182"/>
      <c r="DI14" s="182"/>
      <c r="DJ14" s="182"/>
      <c r="DK14" s="182"/>
      <c r="DL14" s="182"/>
      <c r="DM14" s="182"/>
      <c r="DN14" s="182"/>
      <c r="DO14" s="182"/>
      <c r="DP14" s="182"/>
      <c r="DQ14" s="182"/>
      <c r="DR14" s="183"/>
      <c r="DS14" s="181"/>
      <c r="DT14" s="182"/>
      <c r="DU14" s="182"/>
      <c r="DV14" s="182"/>
      <c r="DW14" s="182"/>
      <c r="DX14" s="182"/>
      <c r="DY14" s="182"/>
      <c r="DZ14" s="182"/>
      <c r="EA14" s="182"/>
      <c r="EB14" s="182"/>
      <c r="EC14" s="182"/>
      <c r="ED14" s="182"/>
      <c r="EE14" s="183"/>
      <c r="EF14" s="181"/>
      <c r="EG14" s="182"/>
      <c r="EH14" s="182"/>
      <c r="EI14" s="182"/>
      <c r="EJ14" s="182"/>
      <c r="EK14" s="182"/>
      <c r="EL14" s="182"/>
      <c r="EM14" s="182"/>
      <c r="EN14" s="182"/>
      <c r="EO14" s="182"/>
      <c r="EP14" s="182"/>
      <c r="EQ14" s="182"/>
      <c r="ER14" s="183"/>
    </row>
    <row r="15" spans="1:148" ht="24" customHeight="1">
      <c r="A15" s="188" t="s">
        <v>155</v>
      </c>
      <c r="B15" s="188"/>
      <c r="C15" s="188"/>
      <c r="D15" s="188"/>
      <c r="E15" s="188"/>
      <c r="F15" s="188"/>
      <c r="G15" s="188"/>
      <c r="H15" s="189"/>
      <c r="I15" s="336" t="s">
        <v>356</v>
      </c>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33"/>
      <c r="BO15" s="233"/>
      <c r="BP15" s="233"/>
      <c r="BQ15" s="233"/>
      <c r="BR15" s="233"/>
      <c r="BS15" s="233"/>
      <c r="BT15" s="233"/>
      <c r="BU15" s="233"/>
      <c r="BV15" s="233"/>
      <c r="BW15" s="233"/>
      <c r="BX15" s="233"/>
      <c r="BY15" s="233"/>
      <c r="BZ15" s="233"/>
      <c r="CA15" s="233"/>
      <c r="CB15" s="233"/>
      <c r="CC15" s="233"/>
      <c r="CD15" s="233"/>
      <c r="CE15" s="233"/>
      <c r="CF15" s="233"/>
      <c r="CG15" s="233"/>
      <c r="CH15" s="233"/>
      <c r="CI15" s="233"/>
      <c r="CJ15" s="233"/>
      <c r="CK15" s="233"/>
      <c r="CL15" s="233"/>
      <c r="CM15" s="233"/>
      <c r="CN15" s="187" t="s">
        <v>156</v>
      </c>
      <c r="CO15" s="188"/>
      <c r="CP15" s="188"/>
      <c r="CQ15" s="188"/>
      <c r="CR15" s="188"/>
      <c r="CS15" s="188"/>
      <c r="CT15" s="188"/>
      <c r="CU15" s="189"/>
      <c r="CV15" s="191" t="s">
        <v>42</v>
      </c>
      <c r="CW15" s="188"/>
      <c r="CX15" s="188"/>
      <c r="CY15" s="188"/>
      <c r="CZ15" s="188"/>
      <c r="DA15" s="188"/>
      <c r="DB15" s="188"/>
      <c r="DC15" s="188"/>
      <c r="DD15" s="188"/>
      <c r="DE15" s="189"/>
      <c r="DF15" s="181">
        <f>SUM(DF16)</f>
        <v>2471762.46</v>
      </c>
      <c r="DG15" s="182"/>
      <c r="DH15" s="182"/>
      <c r="DI15" s="182"/>
      <c r="DJ15" s="182"/>
      <c r="DK15" s="182"/>
      <c r="DL15" s="182"/>
      <c r="DM15" s="182"/>
      <c r="DN15" s="182"/>
      <c r="DO15" s="182"/>
      <c r="DP15" s="182"/>
      <c r="DQ15" s="182"/>
      <c r="DR15" s="183"/>
      <c r="DS15" s="181">
        <f>SUM(DS16)</f>
        <v>1626000</v>
      </c>
      <c r="DT15" s="182"/>
      <c r="DU15" s="182"/>
      <c r="DV15" s="182"/>
      <c r="DW15" s="182"/>
      <c r="DX15" s="182"/>
      <c r="DY15" s="182"/>
      <c r="DZ15" s="182"/>
      <c r="EA15" s="182"/>
      <c r="EB15" s="182"/>
      <c r="EC15" s="182"/>
      <c r="ED15" s="182"/>
      <c r="EE15" s="183"/>
      <c r="EF15" s="181">
        <f>SUM(EF16)</f>
        <v>1635300</v>
      </c>
      <c r="EG15" s="182"/>
      <c r="EH15" s="182"/>
      <c r="EI15" s="182"/>
      <c r="EJ15" s="182"/>
      <c r="EK15" s="182"/>
      <c r="EL15" s="182"/>
      <c r="EM15" s="182"/>
      <c r="EN15" s="182"/>
      <c r="EO15" s="182"/>
      <c r="EP15" s="182"/>
      <c r="EQ15" s="182"/>
      <c r="ER15" s="183"/>
    </row>
    <row r="16" spans="1:148" ht="24" customHeight="1">
      <c r="A16" s="188" t="s">
        <v>157</v>
      </c>
      <c r="B16" s="188"/>
      <c r="C16" s="188"/>
      <c r="D16" s="188"/>
      <c r="E16" s="188"/>
      <c r="F16" s="188"/>
      <c r="G16" s="188"/>
      <c r="H16" s="189"/>
      <c r="I16" s="335" t="s">
        <v>150</v>
      </c>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258"/>
      <c r="BH16" s="258"/>
      <c r="BI16" s="258"/>
      <c r="BJ16" s="258"/>
      <c r="BK16" s="258"/>
      <c r="BL16" s="258"/>
      <c r="BM16" s="258"/>
      <c r="BN16" s="258"/>
      <c r="BO16" s="258"/>
      <c r="BP16" s="258"/>
      <c r="BQ16" s="258"/>
      <c r="BR16" s="258"/>
      <c r="BS16" s="258"/>
      <c r="BT16" s="258"/>
      <c r="BU16" s="258"/>
      <c r="BV16" s="258"/>
      <c r="BW16" s="258"/>
      <c r="BX16" s="258"/>
      <c r="BY16" s="258"/>
      <c r="BZ16" s="258"/>
      <c r="CA16" s="258"/>
      <c r="CB16" s="258"/>
      <c r="CC16" s="258"/>
      <c r="CD16" s="258"/>
      <c r="CE16" s="258"/>
      <c r="CF16" s="258"/>
      <c r="CG16" s="258"/>
      <c r="CH16" s="258"/>
      <c r="CI16" s="258"/>
      <c r="CJ16" s="258"/>
      <c r="CK16" s="258"/>
      <c r="CL16" s="258"/>
      <c r="CM16" s="258"/>
      <c r="CN16" s="187" t="s">
        <v>158</v>
      </c>
      <c r="CO16" s="188"/>
      <c r="CP16" s="188"/>
      <c r="CQ16" s="188"/>
      <c r="CR16" s="188"/>
      <c r="CS16" s="188"/>
      <c r="CT16" s="188"/>
      <c r="CU16" s="189"/>
      <c r="CV16" s="191" t="s">
        <v>42</v>
      </c>
      <c r="CW16" s="188"/>
      <c r="CX16" s="188"/>
      <c r="CY16" s="188"/>
      <c r="CZ16" s="188"/>
      <c r="DA16" s="188"/>
      <c r="DB16" s="188"/>
      <c r="DC16" s="188"/>
      <c r="DD16" s="188"/>
      <c r="DE16" s="189"/>
      <c r="DF16" s="181">
        <v>2471762.46</v>
      </c>
      <c r="DG16" s="182"/>
      <c r="DH16" s="182"/>
      <c r="DI16" s="182"/>
      <c r="DJ16" s="182"/>
      <c r="DK16" s="182"/>
      <c r="DL16" s="182"/>
      <c r="DM16" s="182"/>
      <c r="DN16" s="182"/>
      <c r="DO16" s="182"/>
      <c r="DP16" s="182"/>
      <c r="DQ16" s="182"/>
      <c r="DR16" s="183"/>
      <c r="DS16" s="181">
        <v>1626000</v>
      </c>
      <c r="DT16" s="182"/>
      <c r="DU16" s="182"/>
      <c r="DV16" s="182"/>
      <c r="DW16" s="182"/>
      <c r="DX16" s="182"/>
      <c r="DY16" s="182"/>
      <c r="DZ16" s="182"/>
      <c r="EA16" s="182"/>
      <c r="EB16" s="182"/>
      <c r="EC16" s="182"/>
      <c r="ED16" s="182"/>
      <c r="EE16" s="183"/>
      <c r="EF16" s="181">
        <v>1635300</v>
      </c>
      <c r="EG16" s="182"/>
      <c r="EH16" s="182"/>
      <c r="EI16" s="182"/>
      <c r="EJ16" s="182"/>
      <c r="EK16" s="182"/>
      <c r="EL16" s="182"/>
      <c r="EM16" s="182"/>
      <c r="EN16" s="182"/>
      <c r="EO16" s="182"/>
      <c r="EP16" s="182"/>
      <c r="EQ16" s="182"/>
      <c r="ER16" s="183"/>
    </row>
    <row r="17" spans="1:148" ht="12.75" customHeight="1">
      <c r="A17" s="188" t="s">
        <v>159</v>
      </c>
      <c r="B17" s="188"/>
      <c r="C17" s="188"/>
      <c r="D17" s="188"/>
      <c r="E17" s="188"/>
      <c r="F17" s="188"/>
      <c r="G17" s="188"/>
      <c r="H17" s="189"/>
      <c r="I17" s="335" t="s">
        <v>153</v>
      </c>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8"/>
      <c r="BB17" s="258"/>
      <c r="BC17" s="258"/>
      <c r="BD17" s="258"/>
      <c r="BE17" s="258"/>
      <c r="BF17" s="258"/>
      <c r="BG17" s="258"/>
      <c r="BH17" s="258"/>
      <c r="BI17" s="258"/>
      <c r="BJ17" s="258"/>
      <c r="BK17" s="258"/>
      <c r="BL17" s="258"/>
      <c r="BM17" s="258"/>
      <c r="BN17" s="258"/>
      <c r="BO17" s="258"/>
      <c r="BP17" s="258"/>
      <c r="BQ17" s="258"/>
      <c r="BR17" s="258"/>
      <c r="BS17" s="258"/>
      <c r="BT17" s="258"/>
      <c r="BU17" s="258"/>
      <c r="BV17" s="258"/>
      <c r="BW17" s="258"/>
      <c r="BX17" s="258"/>
      <c r="BY17" s="258"/>
      <c r="BZ17" s="258"/>
      <c r="CA17" s="258"/>
      <c r="CB17" s="258"/>
      <c r="CC17" s="258"/>
      <c r="CD17" s="258"/>
      <c r="CE17" s="258"/>
      <c r="CF17" s="258"/>
      <c r="CG17" s="258"/>
      <c r="CH17" s="258"/>
      <c r="CI17" s="258"/>
      <c r="CJ17" s="258"/>
      <c r="CK17" s="258"/>
      <c r="CL17" s="258"/>
      <c r="CM17" s="258"/>
      <c r="CN17" s="187" t="s">
        <v>160</v>
      </c>
      <c r="CO17" s="188"/>
      <c r="CP17" s="188"/>
      <c r="CQ17" s="188"/>
      <c r="CR17" s="188"/>
      <c r="CS17" s="188"/>
      <c r="CT17" s="188"/>
      <c r="CU17" s="189"/>
      <c r="CV17" s="191" t="s">
        <v>42</v>
      </c>
      <c r="CW17" s="188"/>
      <c r="CX17" s="188"/>
      <c r="CY17" s="188"/>
      <c r="CZ17" s="188"/>
      <c r="DA17" s="188"/>
      <c r="DB17" s="188"/>
      <c r="DC17" s="188"/>
      <c r="DD17" s="188"/>
      <c r="DE17" s="189"/>
      <c r="DF17" s="181"/>
      <c r="DG17" s="182"/>
      <c r="DH17" s="182"/>
      <c r="DI17" s="182"/>
      <c r="DJ17" s="182"/>
      <c r="DK17" s="182"/>
      <c r="DL17" s="182"/>
      <c r="DM17" s="182"/>
      <c r="DN17" s="182"/>
      <c r="DO17" s="182"/>
      <c r="DP17" s="182"/>
      <c r="DQ17" s="182"/>
      <c r="DR17" s="183"/>
      <c r="DS17" s="181"/>
      <c r="DT17" s="182"/>
      <c r="DU17" s="182"/>
      <c r="DV17" s="182"/>
      <c r="DW17" s="182"/>
      <c r="DX17" s="182"/>
      <c r="DY17" s="182"/>
      <c r="DZ17" s="182"/>
      <c r="EA17" s="182"/>
      <c r="EB17" s="182"/>
      <c r="EC17" s="182"/>
      <c r="ED17" s="182"/>
      <c r="EE17" s="183"/>
      <c r="EF17" s="181"/>
      <c r="EG17" s="182"/>
      <c r="EH17" s="182"/>
      <c r="EI17" s="182"/>
      <c r="EJ17" s="182"/>
      <c r="EK17" s="182"/>
      <c r="EL17" s="182"/>
      <c r="EM17" s="182"/>
      <c r="EN17" s="182"/>
      <c r="EO17" s="182"/>
      <c r="EP17" s="182"/>
      <c r="EQ17" s="182"/>
      <c r="ER17" s="183"/>
    </row>
    <row r="18" spans="1:148" ht="10.5" thickBot="1">
      <c r="A18" s="188" t="s">
        <v>161</v>
      </c>
      <c r="B18" s="188"/>
      <c r="C18" s="188"/>
      <c r="D18" s="188"/>
      <c r="E18" s="188"/>
      <c r="F18" s="188"/>
      <c r="G18" s="188"/>
      <c r="H18" s="189"/>
      <c r="I18" s="336" t="s">
        <v>162</v>
      </c>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3"/>
      <c r="BO18" s="233"/>
      <c r="BP18" s="233"/>
      <c r="BQ18" s="233"/>
      <c r="BR18" s="233"/>
      <c r="BS18" s="233"/>
      <c r="BT18" s="233"/>
      <c r="BU18" s="233"/>
      <c r="BV18" s="233"/>
      <c r="BW18" s="233"/>
      <c r="BX18" s="233"/>
      <c r="BY18" s="233"/>
      <c r="BZ18" s="233"/>
      <c r="CA18" s="233"/>
      <c r="CB18" s="233"/>
      <c r="CC18" s="233"/>
      <c r="CD18" s="233"/>
      <c r="CE18" s="233"/>
      <c r="CF18" s="233"/>
      <c r="CG18" s="233"/>
      <c r="CH18" s="233"/>
      <c r="CI18" s="233"/>
      <c r="CJ18" s="233"/>
      <c r="CK18" s="233"/>
      <c r="CL18" s="233"/>
      <c r="CM18" s="233"/>
      <c r="CN18" s="170" t="s">
        <v>163</v>
      </c>
      <c r="CO18" s="171"/>
      <c r="CP18" s="171"/>
      <c r="CQ18" s="171"/>
      <c r="CR18" s="171"/>
      <c r="CS18" s="171"/>
      <c r="CT18" s="171"/>
      <c r="CU18" s="234"/>
      <c r="CV18" s="235" t="s">
        <v>42</v>
      </c>
      <c r="CW18" s="171"/>
      <c r="CX18" s="171"/>
      <c r="CY18" s="171"/>
      <c r="CZ18" s="171"/>
      <c r="DA18" s="171"/>
      <c r="DB18" s="171"/>
      <c r="DC18" s="171"/>
      <c r="DD18" s="171"/>
      <c r="DE18" s="234"/>
      <c r="DF18" s="229">
        <f>SUM(DF19)</f>
        <v>1925689.87</v>
      </c>
      <c r="DG18" s="230"/>
      <c r="DH18" s="230"/>
      <c r="DI18" s="230"/>
      <c r="DJ18" s="230"/>
      <c r="DK18" s="230"/>
      <c r="DL18" s="230"/>
      <c r="DM18" s="230"/>
      <c r="DN18" s="230"/>
      <c r="DO18" s="230"/>
      <c r="DP18" s="230"/>
      <c r="DQ18" s="230"/>
      <c r="DR18" s="231"/>
      <c r="DS18" s="229">
        <f>SUM(DS19)</f>
        <v>1839210.87</v>
      </c>
      <c r="DT18" s="230"/>
      <c r="DU18" s="230"/>
      <c r="DV18" s="230"/>
      <c r="DW18" s="230"/>
      <c r="DX18" s="230"/>
      <c r="DY18" s="230"/>
      <c r="DZ18" s="230"/>
      <c r="EA18" s="230"/>
      <c r="EB18" s="230"/>
      <c r="EC18" s="230"/>
      <c r="ED18" s="230"/>
      <c r="EE18" s="231"/>
      <c r="EF18" s="229">
        <f>SUM(EF19)</f>
        <v>1839210.87</v>
      </c>
      <c r="EG18" s="230"/>
      <c r="EH18" s="230"/>
      <c r="EI18" s="230"/>
      <c r="EJ18" s="230"/>
      <c r="EK18" s="230"/>
      <c r="EL18" s="230"/>
      <c r="EM18" s="230"/>
      <c r="EN18" s="230"/>
      <c r="EO18" s="230"/>
      <c r="EP18" s="230"/>
      <c r="EQ18" s="230"/>
      <c r="ER18" s="231"/>
    </row>
    <row r="19" spans="1:148" ht="24" customHeight="1">
      <c r="A19" s="188" t="s">
        <v>359</v>
      </c>
      <c r="B19" s="188"/>
      <c r="C19" s="188"/>
      <c r="D19" s="188"/>
      <c r="E19" s="188"/>
      <c r="F19" s="188"/>
      <c r="G19" s="188"/>
      <c r="H19" s="189"/>
      <c r="I19" s="335" t="s">
        <v>150</v>
      </c>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8"/>
      <c r="BA19" s="258"/>
      <c r="BB19" s="258"/>
      <c r="BC19" s="258"/>
      <c r="BD19" s="258"/>
      <c r="BE19" s="258"/>
      <c r="BF19" s="258"/>
      <c r="BG19" s="258"/>
      <c r="BH19" s="258"/>
      <c r="BI19" s="258"/>
      <c r="BJ19" s="258"/>
      <c r="BK19" s="258"/>
      <c r="BL19" s="258"/>
      <c r="BM19" s="258"/>
      <c r="BN19" s="258"/>
      <c r="BO19" s="258"/>
      <c r="BP19" s="258"/>
      <c r="BQ19" s="258"/>
      <c r="BR19" s="258"/>
      <c r="BS19" s="258"/>
      <c r="BT19" s="258"/>
      <c r="BU19" s="258"/>
      <c r="BV19" s="258"/>
      <c r="BW19" s="258"/>
      <c r="BX19" s="258"/>
      <c r="BY19" s="258"/>
      <c r="BZ19" s="258"/>
      <c r="CA19" s="258"/>
      <c r="CB19" s="258"/>
      <c r="CC19" s="258"/>
      <c r="CD19" s="258"/>
      <c r="CE19" s="258"/>
      <c r="CF19" s="258"/>
      <c r="CG19" s="258"/>
      <c r="CH19" s="258"/>
      <c r="CI19" s="258"/>
      <c r="CJ19" s="258"/>
      <c r="CK19" s="258"/>
      <c r="CL19" s="258"/>
      <c r="CM19" s="258"/>
      <c r="CN19" s="178" t="s">
        <v>164</v>
      </c>
      <c r="CO19" s="179"/>
      <c r="CP19" s="179"/>
      <c r="CQ19" s="179"/>
      <c r="CR19" s="179"/>
      <c r="CS19" s="179"/>
      <c r="CT19" s="179"/>
      <c r="CU19" s="259"/>
      <c r="CV19" s="260" t="s">
        <v>42</v>
      </c>
      <c r="CW19" s="179"/>
      <c r="CX19" s="179"/>
      <c r="CY19" s="179"/>
      <c r="CZ19" s="179"/>
      <c r="DA19" s="179"/>
      <c r="DB19" s="179"/>
      <c r="DC19" s="179"/>
      <c r="DD19" s="179"/>
      <c r="DE19" s="259"/>
      <c r="DF19" s="254">
        <v>1925689.87</v>
      </c>
      <c r="DG19" s="255"/>
      <c r="DH19" s="255"/>
      <c r="DI19" s="255"/>
      <c r="DJ19" s="255"/>
      <c r="DK19" s="255"/>
      <c r="DL19" s="255"/>
      <c r="DM19" s="255"/>
      <c r="DN19" s="255"/>
      <c r="DO19" s="255"/>
      <c r="DP19" s="255"/>
      <c r="DQ19" s="255"/>
      <c r="DR19" s="256"/>
      <c r="DS19" s="254">
        <v>1839210.87</v>
      </c>
      <c r="DT19" s="255"/>
      <c r="DU19" s="255"/>
      <c r="DV19" s="255"/>
      <c r="DW19" s="255"/>
      <c r="DX19" s="255"/>
      <c r="DY19" s="255"/>
      <c r="DZ19" s="255"/>
      <c r="EA19" s="255"/>
      <c r="EB19" s="255"/>
      <c r="EC19" s="255"/>
      <c r="ED19" s="255"/>
      <c r="EE19" s="256"/>
      <c r="EF19" s="254">
        <v>1839210.87</v>
      </c>
      <c r="EG19" s="255"/>
      <c r="EH19" s="255"/>
      <c r="EI19" s="255"/>
      <c r="EJ19" s="255"/>
      <c r="EK19" s="255"/>
      <c r="EL19" s="255"/>
      <c r="EM19" s="255"/>
      <c r="EN19" s="255"/>
      <c r="EO19" s="255"/>
      <c r="EP19" s="255"/>
      <c r="EQ19" s="255"/>
      <c r="ER19" s="256"/>
    </row>
    <row r="20" spans="1:148" ht="9.75">
      <c r="A20" s="188" t="s">
        <v>360</v>
      </c>
      <c r="B20" s="188"/>
      <c r="C20" s="188"/>
      <c r="D20" s="188"/>
      <c r="E20" s="188"/>
      <c r="F20" s="188"/>
      <c r="G20" s="188"/>
      <c r="H20" s="189"/>
      <c r="I20" s="335" t="s">
        <v>165</v>
      </c>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c r="BE20" s="258"/>
      <c r="BF20" s="258"/>
      <c r="BG20" s="258"/>
      <c r="BH20" s="258"/>
      <c r="BI20" s="258"/>
      <c r="BJ20" s="258"/>
      <c r="BK20" s="258"/>
      <c r="BL20" s="258"/>
      <c r="BM20" s="258"/>
      <c r="BN20" s="258"/>
      <c r="BO20" s="258"/>
      <c r="BP20" s="258"/>
      <c r="BQ20" s="258"/>
      <c r="BR20" s="258"/>
      <c r="BS20" s="258"/>
      <c r="BT20" s="258"/>
      <c r="BU20" s="258"/>
      <c r="BV20" s="258"/>
      <c r="BW20" s="258"/>
      <c r="BX20" s="258"/>
      <c r="BY20" s="258"/>
      <c r="BZ20" s="258"/>
      <c r="CA20" s="258"/>
      <c r="CB20" s="258"/>
      <c r="CC20" s="258"/>
      <c r="CD20" s="258"/>
      <c r="CE20" s="258"/>
      <c r="CF20" s="258"/>
      <c r="CG20" s="258"/>
      <c r="CH20" s="258"/>
      <c r="CI20" s="258"/>
      <c r="CJ20" s="258"/>
      <c r="CK20" s="258"/>
      <c r="CL20" s="258"/>
      <c r="CM20" s="258"/>
      <c r="CN20" s="187" t="s">
        <v>166</v>
      </c>
      <c r="CO20" s="188"/>
      <c r="CP20" s="188"/>
      <c r="CQ20" s="188"/>
      <c r="CR20" s="188"/>
      <c r="CS20" s="188"/>
      <c r="CT20" s="188"/>
      <c r="CU20" s="189"/>
      <c r="CV20" s="191" t="s">
        <v>42</v>
      </c>
      <c r="CW20" s="188"/>
      <c r="CX20" s="188"/>
      <c r="CY20" s="188"/>
      <c r="CZ20" s="188"/>
      <c r="DA20" s="188"/>
      <c r="DB20" s="188"/>
      <c r="DC20" s="188"/>
      <c r="DD20" s="188"/>
      <c r="DE20" s="189"/>
      <c r="DF20" s="181"/>
      <c r="DG20" s="182"/>
      <c r="DH20" s="182"/>
      <c r="DI20" s="182"/>
      <c r="DJ20" s="182"/>
      <c r="DK20" s="182"/>
      <c r="DL20" s="182"/>
      <c r="DM20" s="182"/>
      <c r="DN20" s="182"/>
      <c r="DO20" s="182"/>
      <c r="DP20" s="182"/>
      <c r="DQ20" s="182"/>
      <c r="DR20" s="183"/>
      <c r="DS20" s="181"/>
      <c r="DT20" s="182"/>
      <c r="DU20" s="182"/>
      <c r="DV20" s="182"/>
      <c r="DW20" s="182"/>
      <c r="DX20" s="182"/>
      <c r="DY20" s="182"/>
      <c r="DZ20" s="182"/>
      <c r="EA20" s="182"/>
      <c r="EB20" s="182"/>
      <c r="EC20" s="182"/>
      <c r="ED20" s="182"/>
      <c r="EE20" s="183"/>
      <c r="EF20" s="181"/>
      <c r="EG20" s="182"/>
      <c r="EH20" s="182"/>
      <c r="EI20" s="182"/>
      <c r="EJ20" s="182"/>
      <c r="EK20" s="182"/>
      <c r="EL20" s="182"/>
      <c r="EM20" s="182"/>
      <c r="EN20" s="182"/>
      <c r="EO20" s="182"/>
      <c r="EP20" s="182"/>
      <c r="EQ20" s="182"/>
      <c r="ER20" s="183"/>
    </row>
    <row r="21" spans="1:148" ht="24" customHeight="1">
      <c r="A21" s="188" t="s">
        <v>11</v>
      </c>
      <c r="B21" s="188"/>
      <c r="C21" s="188"/>
      <c r="D21" s="188"/>
      <c r="E21" s="188"/>
      <c r="F21" s="188"/>
      <c r="G21" s="188"/>
      <c r="H21" s="189"/>
      <c r="I21" s="334" t="s">
        <v>167</v>
      </c>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278"/>
      <c r="BA21" s="278"/>
      <c r="BB21" s="278"/>
      <c r="BC21" s="278"/>
      <c r="BD21" s="278"/>
      <c r="BE21" s="278"/>
      <c r="BF21" s="278"/>
      <c r="BG21" s="278"/>
      <c r="BH21" s="278"/>
      <c r="BI21" s="278"/>
      <c r="BJ21" s="278"/>
      <c r="BK21" s="278"/>
      <c r="BL21" s="278"/>
      <c r="BM21" s="278"/>
      <c r="BN21" s="278"/>
      <c r="BO21" s="278"/>
      <c r="BP21" s="278"/>
      <c r="BQ21" s="278"/>
      <c r="BR21" s="278"/>
      <c r="BS21" s="278"/>
      <c r="BT21" s="278"/>
      <c r="BU21" s="278"/>
      <c r="BV21" s="278"/>
      <c r="BW21" s="278"/>
      <c r="BX21" s="278"/>
      <c r="BY21" s="278"/>
      <c r="BZ21" s="278"/>
      <c r="CA21" s="278"/>
      <c r="CB21" s="278"/>
      <c r="CC21" s="278"/>
      <c r="CD21" s="278"/>
      <c r="CE21" s="278"/>
      <c r="CF21" s="278"/>
      <c r="CG21" s="278"/>
      <c r="CH21" s="278"/>
      <c r="CI21" s="278"/>
      <c r="CJ21" s="278"/>
      <c r="CK21" s="278"/>
      <c r="CL21" s="278"/>
      <c r="CM21" s="278"/>
      <c r="CN21" s="187" t="s">
        <v>168</v>
      </c>
      <c r="CO21" s="188"/>
      <c r="CP21" s="188"/>
      <c r="CQ21" s="188"/>
      <c r="CR21" s="188"/>
      <c r="CS21" s="188"/>
      <c r="CT21" s="188"/>
      <c r="CU21" s="189"/>
      <c r="CV21" s="191" t="s">
        <v>42</v>
      </c>
      <c r="CW21" s="188"/>
      <c r="CX21" s="188"/>
      <c r="CY21" s="188"/>
      <c r="CZ21" s="188"/>
      <c r="DA21" s="188"/>
      <c r="DB21" s="188"/>
      <c r="DC21" s="188"/>
      <c r="DD21" s="188"/>
      <c r="DE21" s="189"/>
      <c r="DF21" s="181">
        <f>DF13+DF16+DF19</f>
        <v>16603214.95</v>
      </c>
      <c r="DG21" s="194"/>
      <c r="DH21" s="194"/>
      <c r="DI21" s="194"/>
      <c r="DJ21" s="194"/>
      <c r="DK21" s="194"/>
      <c r="DL21" s="194"/>
      <c r="DM21" s="194"/>
      <c r="DN21" s="194"/>
      <c r="DO21" s="194"/>
      <c r="DP21" s="194"/>
      <c r="DQ21" s="194"/>
      <c r="DR21" s="195"/>
      <c r="DS21" s="193">
        <f>DS13+DS16+DS19</f>
        <v>16432652.489999998</v>
      </c>
      <c r="DT21" s="194"/>
      <c r="DU21" s="194"/>
      <c r="DV21" s="194"/>
      <c r="DW21" s="194"/>
      <c r="DX21" s="194"/>
      <c r="DY21" s="194"/>
      <c r="DZ21" s="194"/>
      <c r="EA21" s="194"/>
      <c r="EB21" s="194"/>
      <c r="EC21" s="194"/>
      <c r="ED21" s="194"/>
      <c r="EE21" s="195"/>
      <c r="EF21" s="193">
        <f>EF13+EF16+EF19</f>
        <v>16506252.489999998</v>
      </c>
      <c r="EG21" s="194"/>
      <c r="EH21" s="194"/>
      <c r="EI21" s="194"/>
      <c r="EJ21" s="194"/>
      <c r="EK21" s="194"/>
      <c r="EL21" s="194"/>
      <c r="EM21" s="194"/>
      <c r="EN21" s="194"/>
      <c r="EO21" s="194"/>
      <c r="EP21" s="194"/>
      <c r="EQ21" s="194"/>
      <c r="ER21" s="195"/>
    </row>
    <row r="22" spans="1:148" ht="24" customHeight="1">
      <c r="A22" s="188" t="s">
        <v>12</v>
      </c>
      <c r="B22" s="188"/>
      <c r="C22" s="188"/>
      <c r="D22" s="188"/>
      <c r="E22" s="188"/>
      <c r="F22" s="188"/>
      <c r="G22" s="188"/>
      <c r="H22" s="189"/>
      <c r="I22" s="334" t="s">
        <v>169</v>
      </c>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8"/>
      <c r="AM22" s="278"/>
      <c r="AN22" s="278"/>
      <c r="AO22" s="278"/>
      <c r="AP22" s="278"/>
      <c r="AQ22" s="278"/>
      <c r="AR22" s="278"/>
      <c r="AS22" s="278"/>
      <c r="AT22" s="278"/>
      <c r="AU22" s="278"/>
      <c r="AV22" s="278"/>
      <c r="AW22" s="278"/>
      <c r="AX22" s="278"/>
      <c r="AY22" s="278"/>
      <c r="AZ22" s="278"/>
      <c r="BA22" s="278"/>
      <c r="BB22" s="278"/>
      <c r="BC22" s="278"/>
      <c r="BD22" s="278"/>
      <c r="BE22" s="278"/>
      <c r="BF22" s="278"/>
      <c r="BG22" s="278"/>
      <c r="BH22" s="278"/>
      <c r="BI22" s="278"/>
      <c r="BJ22" s="278"/>
      <c r="BK22" s="278"/>
      <c r="BL22" s="278"/>
      <c r="BM22" s="278"/>
      <c r="BN22" s="278"/>
      <c r="BO22" s="278"/>
      <c r="BP22" s="278"/>
      <c r="BQ22" s="278"/>
      <c r="BR22" s="278"/>
      <c r="BS22" s="278"/>
      <c r="BT22" s="278"/>
      <c r="BU22" s="278"/>
      <c r="BV22" s="278"/>
      <c r="BW22" s="278"/>
      <c r="BX22" s="278"/>
      <c r="BY22" s="278"/>
      <c r="BZ22" s="278"/>
      <c r="CA22" s="278"/>
      <c r="CB22" s="278"/>
      <c r="CC22" s="278"/>
      <c r="CD22" s="278"/>
      <c r="CE22" s="278"/>
      <c r="CF22" s="278"/>
      <c r="CG22" s="278"/>
      <c r="CH22" s="278"/>
      <c r="CI22" s="278"/>
      <c r="CJ22" s="278"/>
      <c r="CK22" s="278"/>
      <c r="CL22" s="278"/>
      <c r="CM22" s="278"/>
      <c r="CN22" s="187" t="s">
        <v>170</v>
      </c>
      <c r="CO22" s="188"/>
      <c r="CP22" s="188"/>
      <c r="CQ22" s="188"/>
      <c r="CR22" s="188"/>
      <c r="CS22" s="188"/>
      <c r="CT22" s="188"/>
      <c r="CU22" s="189"/>
      <c r="CV22" s="191" t="s">
        <v>42</v>
      </c>
      <c r="CW22" s="188"/>
      <c r="CX22" s="188"/>
      <c r="CY22" s="188"/>
      <c r="CZ22" s="188"/>
      <c r="DA22" s="188"/>
      <c r="DB22" s="188"/>
      <c r="DC22" s="188"/>
      <c r="DD22" s="188"/>
      <c r="DE22" s="189"/>
      <c r="DF22" s="193">
        <f>DF14+DF17+DF20</f>
        <v>0</v>
      </c>
      <c r="DG22" s="194"/>
      <c r="DH22" s="194"/>
      <c r="DI22" s="194"/>
      <c r="DJ22" s="194"/>
      <c r="DK22" s="194"/>
      <c r="DL22" s="194"/>
      <c r="DM22" s="194"/>
      <c r="DN22" s="194"/>
      <c r="DO22" s="194"/>
      <c r="DP22" s="194"/>
      <c r="DQ22" s="194"/>
      <c r="DR22" s="195"/>
      <c r="DS22" s="193">
        <f>DS14+DS17+DS20</f>
        <v>0</v>
      </c>
      <c r="DT22" s="194"/>
      <c r="DU22" s="194"/>
      <c r="DV22" s="194"/>
      <c r="DW22" s="194"/>
      <c r="DX22" s="194"/>
      <c r="DY22" s="194"/>
      <c r="DZ22" s="194"/>
      <c r="EA22" s="194"/>
      <c r="EB22" s="194"/>
      <c r="EC22" s="194"/>
      <c r="ED22" s="194"/>
      <c r="EE22" s="195"/>
      <c r="EF22" s="193">
        <f>EF14+EF17+EF20</f>
        <v>0</v>
      </c>
      <c r="EG22" s="194"/>
      <c r="EH22" s="194"/>
      <c r="EI22" s="194"/>
      <c r="EJ22" s="194"/>
      <c r="EK22" s="194"/>
      <c r="EL22" s="194"/>
      <c r="EM22" s="194"/>
      <c r="EN22" s="194"/>
      <c r="EO22" s="194"/>
      <c r="EP22" s="194"/>
      <c r="EQ22" s="194"/>
      <c r="ER22" s="195"/>
    </row>
    <row r="24" ht="9.75">
      <c r="I24" s="1" t="s">
        <v>171</v>
      </c>
    </row>
    <row r="25" spans="9:96" ht="9.75">
      <c r="I25" s="1" t="s">
        <v>172</v>
      </c>
      <c r="AQ25" s="333" t="s">
        <v>394</v>
      </c>
      <c r="AR25" s="333"/>
      <c r="AS25" s="333"/>
      <c r="AT25" s="333"/>
      <c r="AU25" s="333"/>
      <c r="AV25" s="333"/>
      <c r="AW25" s="333"/>
      <c r="AX25" s="333"/>
      <c r="AY25" s="333"/>
      <c r="AZ25" s="333"/>
      <c r="BA25" s="333"/>
      <c r="BB25" s="333"/>
      <c r="BC25" s="333"/>
      <c r="BD25" s="333"/>
      <c r="BE25" s="333"/>
      <c r="BF25" s="333"/>
      <c r="BG25" s="333"/>
      <c r="BH25" s="333"/>
      <c r="BK25" s="333"/>
      <c r="BL25" s="333"/>
      <c r="BM25" s="333"/>
      <c r="BN25" s="333"/>
      <c r="BO25" s="333"/>
      <c r="BP25" s="333"/>
      <c r="BQ25" s="333"/>
      <c r="BR25" s="333"/>
      <c r="BS25" s="333"/>
      <c r="BT25" s="333"/>
      <c r="BU25" s="333"/>
      <c r="BV25" s="333"/>
      <c r="BY25" s="333" t="s">
        <v>396</v>
      </c>
      <c r="BZ25" s="333"/>
      <c r="CA25" s="333"/>
      <c r="CB25" s="333"/>
      <c r="CC25" s="333"/>
      <c r="CD25" s="333"/>
      <c r="CE25" s="333"/>
      <c r="CF25" s="333"/>
      <c r="CG25" s="333"/>
      <c r="CH25" s="333"/>
      <c r="CI25" s="333"/>
      <c r="CJ25" s="333"/>
      <c r="CK25" s="333"/>
      <c r="CL25" s="333"/>
      <c r="CM25" s="333"/>
      <c r="CN25" s="333"/>
      <c r="CO25" s="333"/>
      <c r="CP25" s="333"/>
      <c r="CQ25" s="333"/>
      <c r="CR25" s="333"/>
    </row>
    <row r="26" spans="43:96" s="46" customFormat="1" ht="7.5">
      <c r="AQ26" s="225" t="s">
        <v>173</v>
      </c>
      <c r="AR26" s="225"/>
      <c r="AS26" s="225"/>
      <c r="AT26" s="225"/>
      <c r="AU26" s="225"/>
      <c r="AV26" s="225"/>
      <c r="AW26" s="225"/>
      <c r="AX26" s="225"/>
      <c r="AY26" s="225"/>
      <c r="AZ26" s="225"/>
      <c r="BA26" s="225"/>
      <c r="BB26" s="225"/>
      <c r="BC26" s="225"/>
      <c r="BD26" s="225"/>
      <c r="BE26" s="225"/>
      <c r="BF26" s="225"/>
      <c r="BG26" s="225"/>
      <c r="BH26" s="225"/>
      <c r="BK26" s="225" t="s">
        <v>19</v>
      </c>
      <c r="BL26" s="225"/>
      <c r="BM26" s="225"/>
      <c r="BN26" s="225"/>
      <c r="BO26" s="225"/>
      <c r="BP26" s="225"/>
      <c r="BQ26" s="225"/>
      <c r="BR26" s="225"/>
      <c r="BS26" s="225"/>
      <c r="BT26" s="225"/>
      <c r="BU26" s="225"/>
      <c r="BV26" s="225"/>
      <c r="BY26" s="225" t="s">
        <v>20</v>
      </c>
      <c r="BZ26" s="225"/>
      <c r="CA26" s="225"/>
      <c r="CB26" s="225"/>
      <c r="CC26" s="225"/>
      <c r="CD26" s="225"/>
      <c r="CE26" s="225"/>
      <c r="CF26" s="225"/>
      <c r="CG26" s="225"/>
      <c r="CH26" s="225"/>
      <c r="CI26" s="225"/>
      <c r="CJ26" s="225"/>
      <c r="CK26" s="225"/>
      <c r="CL26" s="225"/>
      <c r="CM26" s="225"/>
      <c r="CN26" s="225"/>
      <c r="CO26" s="225"/>
      <c r="CP26" s="225"/>
      <c r="CQ26" s="225"/>
      <c r="CR26" s="225"/>
    </row>
    <row r="27" spans="43:96" s="46" customFormat="1" ht="3" customHeight="1">
      <c r="AQ27" s="70"/>
      <c r="AR27" s="70"/>
      <c r="AS27" s="70"/>
      <c r="AT27" s="70"/>
      <c r="AU27" s="70"/>
      <c r="AV27" s="70"/>
      <c r="AW27" s="70"/>
      <c r="AX27" s="70"/>
      <c r="AY27" s="70"/>
      <c r="AZ27" s="70"/>
      <c r="BA27" s="70"/>
      <c r="BB27" s="70"/>
      <c r="BC27" s="70"/>
      <c r="BD27" s="70"/>
      <c r="BE27" s="70"/>
      <c r="BF27" s="70"/>
      <c r="BG27" s="70"/>
      <c r="BH27" s="70"/>
      <c r="BK27" s="70"/>
      <c r="BL27" s="70"/>
      <c r="BM27" s="70"/>
      <c r="BN27" s="70"/>
      <c r="BO27" s="70"/>
      <c r="BP27" s="70"/>
      <c r="BQ27" s="70"/>
      <c r="BR27" s="70"/>
      <c r="BS27" s="70"/>
      <c r="BT27" s="70"/>
      <c r="BU27" s="70"/>
      <c r="BV27" s="70"/>
      <c r="BY27" s="70"/>
      <c r="BZ27" s="70"/>
      <c r="CA27" s="70"/>
      <c r="CB27" s="70"/>
      <c r="CC27" s="70"/>
      <c r="CD27" s="70"/>
      <c r="CE27" s="70"/>
      <c r="CF27" s="70"/>
      <c r="CG27" s="70"/>
      <c r="CH27" s="70"/>
      <c r="CI27" s="70"/>
      <c r="CJ27" s="70"/>
      <c r="CK27" s="70"/>
      <c r="CL27" s="70"/>
      <c r="CM27" s="70"/>
      <c r="CN27" s="70"/>
      <c r="CO27" s="70"/>
      <c r="CP27" s="70"/>
      <c r="CQ27" s="70"/>
      <c r="CR27" s="70"/>
    </row>
    <row r="28" spans="9:96" ht="9.75">
      <c r="I28" s="1" t="s">
        <v>174</v>
      </c>
      <c r="AM28" s="333" t="s">
        <v>231</v>
      </c>
      <c r="AN28" s="333"/>
      <c r="AO28" s="333"/>
      <c r="AP28" s="333"/>
      <c r="AQ28" s="333"/>
      <c r="AR28" s="333"/>
      <c r="AS28" s="333"/>
      <c r="AT28" s="333"/>
      <c r="AU28" s="333"/>
      <c r="AV28" s="333"/>
      <c r="AW28" s="333"/>
      <c r="AX28" s="333"/>
      <c r="AY28" s="333"/>
      <c r="AZ28" s="333"/>
      <c r="BA28" s="333"/>
      <c r="BB28" s="333"/>
      <c r="BC28" s="333"/>
      <c r="BD28" s="333"/>
      <c r="BG28" s="333" t="s">
        <v>437</v>
      </c>
      <c r="BH28" s="333"/>
      <c r="BI28" s="333"/>
      <c r="BJ28" s="333"/>
      <c r="BK28" s="333"/>
      <c r="BL28" s="333"/>
      <c r="BM28" s="333"/>
      <c r="BN28" s="333"/>
      <c r="BO28" s="333"/>
      <c r="BP28" s="333"/>
      <c r="BQ28" s="333"/>
      <c r="BR28" s="333"/>
      <c r="BS28" s="333"/>
      <c r="BT28" s="333"/>
      <c r="BU28" s="333"/>
      <c r="BV28" s="333"/>
      <c r="BW28" s="333"/>
      <c r="BX28" s="333"/>
      <c r="CA28" s="248" t="s">
        <v>443</v>
      </c>
      <c r="CB28" s="248"/>
      <c r="CC28" s="248"/>
      <c r="CD28" s="248"/>
      <c r="CE28" s="248"/>
      <c r="CF28" s="248"/>
      <c r="CG28" s="248"/>
      <c r="CH28" s="248"/>
      <c r="CI28" s="248"/>
      <c r="CJ28" s="248"/>
      <c r="CK28" s="248"/>
      <c r="CL28" s="248"/>
      <c r="CM28" s="248"/>
      <c r="CN28" s="248"/>
      <c r="CO28" s="248"/>
      <c r="CP28" s="248"/>
      <c r="CQ28" s="248"/>
      <c r="CR28" s="248"/>
    </row>
    <row r="29" spans="39:96" s="46" customFormat="1" ht="7.5">
      <c r="AM29" s="225" t="s">
        <v>173</v>
      </c>
      <c r="AN29" s="225"/>
      <c r="AO29" s="225"/>
      <c r="AP29" s="225"/>
      <c r="AQ29" s="225"/>
      <c r="AR29" s="225"/>
      <c r="AS29" s="225"/>
      <c r="AT29" s="225"/>
      <c r="AU29" s="225"/>
      <c r="AV29" s="225"/>
      <c r="AW29" s="225"/>
      <c r="AX29" s="225"/>
      <c r="AY29" s="225"/>
      <c r="AZ29" s="225"/>
      <c r="BA29" s="225"/>
      <c r="BB29" s="225"/>
      <c r="BC29" s="225"/>
      <c r="BD29" s="225"/>
      <c r="BG29" s="225" t="s">
        <v>175</v>
      </c>
      <c r="BH29" s="225"/>
      <c r="BI29" s="225"/>
      <c r="BJ29" s="225"/>
      <c r="BK29" s="225"/>
      <c r="BL29" s="225"/>
      <c r="BM29" s="225"/>
      <c r="BN29" s="225"/>
      <c r="BO29" s="225"/>
      <c r="BP29" s="225"/>
      <c r="BQ29" s="225"/>
      <c r="BR29" s="225"/>
      <c r="BS29" s="225"/>
      <c r="BT29" s="225"/>
      <c r="BU29" s="225"/>
      <c r="BV29" s="225"/>
      <c r="BW29" s="225"/>
      <c r="BX29" s="225"/>
      <c r="CA29" s="225" t="s">
        <v>176</v>
      </c>
      <c r="CB29" s="225"/>
      <c r="CC29" s="225"/>
      <c r="CD29" s="225"/>
      <c r="CE29" s="225"/>
      <c r="CF29" s="225"/>
      <c r="CG29" s="225"/>
      <c r="CH29" s="225"/>
      <c r="CI29" s="225"/>
      <c r="CJ29" s="225"/>
      <c r="CK29" s="225"/>
      <c r="CL29" s="225"/>
      <c r="CM29" s="225"/>
      <c r="CN29" s="225"/>
      <c r="CO29" s="225"/>
      <c r="CP29" s="225"/>
      <c r="CQ29" s="225"/>
      <c r="CR29" s="225"/>
    </row>
    <row r="30" spans="39:96" s="46" customFormat="1" ht="3" customHeight="1">
      <c r="AM30" s="70"/>
      <c r="AN30" s="70"/>
      <c r="AO30" s="70"/>
      <c r="AP30" s="70"/>
      <c r="AQ30" s="70"/>
      <c r="AR30" s="70"/>
      <c r="AS30" s="70"/>
      <c r="AT30" s="70"/>
      <c r="AU30" s="70"/>
      <c r="AV30" s="70"/>
      <c r="AW30" s="70"/>
      <c r="AX30" s="70"/>
      <c r="AY30" s="70"/>
      <c r="AZ30" s="70"/>
      <c r="BA30" s="70"/>
      <c r="BB30" s="70"/>
      <c r="BC30" s="70"/>
      <c r="BD30" s="70"/>
      <c r="BG30" s="70"/>
      <c r="BH30" s="70"/>
      <c r="BI30" s="70"/>
      <c r="BJ30" s="70"/>
      <c r="BK30" s="70"/>
      <c r="BL30" s="70"/>
      <c r="BM30" s="70"/>
      <c r="BN30" s="70"/>
      <c r="BO30" s="70"/>
      <c r="BP30" s="70"/>
      <c r="BQ30" s="70"/>
      <c r="BR30" s="70"/>
      <c r="BS30" s="70"/>
      <c r="BT30" s="70"/>
      <c r="BU30" s="70"/>
      <c r="BV30" s="70"/>
      <c r="BW30" s="70"/>
      <c r="BX30" s="70"/>
      <c r="CA30" s="70"/>
      <c r="CB30" s="70"/>
      <c r="CC30" s="70"/>
      <c r="CD30" s="70"/>
      <c r="CE30" s="70"/>
      <c r="CF30" s="70"/>
      <c r="CG30" s="70"/>
      <c r="CH30" s="70"/>
      <c r="CI30" s="70"/>
      <c r="CJ30" s="70"/>
      <c r="CK30" s="70"/>
      <c r="CL30" s="70"/>
      <c r="CM30" s="70"/>
      <c r="CN30" s="70"/>
      <c r="CO30" s="70"/>
      <c r="CP30" s="70"/>
      <c r="CQ30" s="70"/>
      <c r="CR30" s="70"/>
    </row>
    <row r="31" spans="9:38" ht="9.75">
      <c r="I31" s="286" t="s">
        <v>21</v>
      </c>
      <c r="J31" s="286"/>
      <c r="K31" s="214" t="s">
        <v>461</v>
      </c>
      <c r="L31" s="214"/>
      <c r="M31" s="214"/>
      <c r="N31" s="282" t="s">
        <v>21</v>
      </c>
      <c r="O31" s="282"/>
      <c r="Q31" s="214" t="s">
        <v>460</v>
      </c>
      <c r="R31" s="214"/>
      <c r="S31" s="214"/>
      <c r="T31" s="214"/>
      <c r="U31" s="214"/>
      <c r="V31" s="214"/>
      <c r="W31" s="214"/>
      <c r="X31" s="214"/>
      <c r="Y31" s="214"/>
      <c r="Z31" s="214"/>
      <c r="AA31" s="214"/>
      <c r="AB31" s="214"/>
      <c r="AC31" s="214"/>
      <c r="AD31" s="214"/>
      <c r="AE31" s="214"/>
      <c r="AF31" s="286">
        <v>20</v>
      </c>
      <c r="AG31" s="286"/>
      <c r="AH31" s="286"/>
      <c r="AI31" s="287" t="s">
        <v>378</v>
      </c>
      <c r="AJ31" s="287"/>
      <c r="AK31" s="287"/>
      <c r="AL31" s="1" t="s">
        <v>5</v>
      </c>
    </row>
    <row r="32" spans="1:25" ht="9.75">
      <c r="A32" s="52"/>
      <c r="B32" s="52"/>
      <c r="C32" s="52"/>
      <c r="D32" s="52"/>
      <c r="E32" s="52"/>
      <c r="F32" s="52"/>
      <c r="G32" s="52"/>
      <c r="H32" s="52"/>
      <c r="I32" s="52"/>
      <c r="J32" s="52"/>
      <c r="K32" s="52"/>
      <c r="L32" s="52"/>
      <c r="M32" s="52"/>
      <c r="N32" s="52"/>
      <c r="O32" s="52"/>
      <c r="P32" s="52"/>
      <c r="Q32" s="52"/>
      <c r="R32" s="52"/>
      <c r="S32" s="52"/>
      <c r="T32" s="52"/>
      <c r="U32" s="52"/>
      <c r="V32" s="52"/>
      <c r="W32" s="52"/>
      <c r="X32" s="52"/>
      <c r="Y32" s="52"/>
    </row>
    <row r="33" s="15" customFormat="1" ht="12" customHeight="1">
      <c r="A33" s="69" t="s">
        <v>191</v>
      </c>
    </row>
    <row r="34" spans="1:161" s="15" customFormat="1" ht="40.5" customHeight="1">
      <c r="A34" s="332" t="s">
        <v>192</v>
      </c>
      <c r="B34" s="332"/>
      <c r="C34" s="332"/>
      <c r="D34" s="332"/>
      <c r="E34" s="332"/>
      <c r="F34" s="332"/>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332"/>
      <c r="AP34" s="332"/>
      <c r="AQ34" s="332"/>
      <c r="AR34" s="332"/>
      <c r="AS34" s="332"/>
      <c r="AT34" s="332"/>
      <c r="AU34" s="332"/>
      <c r="AV34" s="332"/>
      <c r="AW34" s="332"/>
      <c r="AX34" s="332"/>
      <c r="AY34" s="332"/>
      <c r="AZ34" s="332"/>
      <c r="BA34" s="332"/>
      <c r="BB34" s="332"/>
      <c r="BC34" s="332"/>
      <c r="BD34" s="332"/>
      <c r="BE34" s="332"/>
      <c r="BF34" s="332"/>
      <c r="BG34" s="332"/>
      <c r="BH34" s="332"/>
      <c r="BI34" s="332"/>
      <c r="BJ34" s="332"/>
      <c r="BK34" s="332"/>
      <c r="BL34" s="332"/>
      <c r="BM34" s="332"/>
      <c r="BN34" s="332"/>
      <c r="BO34" s="332"/>
      <c r="BP34" s="332"/>
      <c r="BQ34" s="332"/>
      <c r="BR34" s="332"/>
      <c r="BS34" s="332"/>
      <c r="BT34" s="332"/>
      <c r="BU34" s="332"/>
      <c r="BV34" s="332"/>
      <c r="BW34" s="332"/>
      <c r="BX34" s="332"/>
      <c r="BY34" s="332"/>
      <c r="BZ34" s="332"/>
      <c r="CA34" s="332"/>
      <c r="CB34" s="332"/>
      <c r="CC34" s="332"/>
      <c r="CD34" s="332"/>
      <c r="CE34" s="332"/>
      <c r="CF34" s="332"/>
      <c r="CG34" s="332"/>
      <c r="CH34" s="332"/>
      <c r="CI34" s="332"/>
      <c r="CJ34" s="332"/>
      <c r="CK34" s="332"/>
      <c r="CL34" s="332"/>
      <c r="CM34" s="332"/>
      <c r="CN34" s="332"/>
      <c r="CO34" s="332"/>
      <c r="CP34" s="332"/>
      <c r="CQ34" s="332"/>
      <c r="CR34" s="332"/>
      <c r="CS34" s="332"/>
      <c r="CT34" s="332"/>
      <c r="CU34" s="332"/>
      <c r="CV34" s="332"/>
      <c r="CW34" s="332"/>
      <c r="CX34" s="332"/>
      <c r="CY34" s="332"/>
      <c r="CZ34" s="332"/>
      <c r="DA34" s="332"/>
      <c r="DB34" s="332"/>
      <c r="DC34" s="332"/>
      <c r="DD34" s="332"/>
      <c r="DE34" s="332"/>
      <c r="DF34" s="332"/>
      <c r="DG34" s="332"/>
      <c r="DH34" s="332"/>
      <c r="DI34" s="332"/>
      <c r="DJ34" s="332"/>
      <c r="DK34" s="332"/>
      <c r="DL34" s="332"/>
      <c r="DM34" s="332"/>
      <c r="DN34" s="332"/>
      <c r="DO34" s="332"/>
      <c r="DP34" s="332"/>
      <c r="DQ34" s="332"/>
      <c r="DR34" s="332"/>
      <c r="DS34" s="332"/>
      <c r="DT34" s="332"/>
      <c r="DU34" s="332"/>
      <c r="DV34" s="332"/>
      <c r="DW34" s="332"/>
      <c r="DX34" s="332"/>
      <c r="DY34" s="332"/>
      <c r="DZ34" s="332"/>
      <c r="EA34" s="332"/>
      <c r="EB34" s="332"/>
      <c r="EC34" s="332"/>
      <c r="ED34" s="332"/>
      <c r="EE34" s="332"/>
      <c r="EF34" s="332"/>
      <c r="EG34" s="332"/>
      <c r="EH34" s="332"/>
      <c r="EI34" s="332"/>
      <c r="EJ34" s="332"/>
      <c r="EK34" s="332"/>
      <c r="EL34" s="332"/>
      <c r="EM34" s="332"/>
      <c r="EN34" s="332"/>
      <c r="EO34" s="332"/>
      <c r="EP34" s="332"/>
      <c r="EQ34" s="332"/>
      <c r="ER34" s="332"/>
      <c r="ES34" s="332"/>
      <c r="ET34" s="332"/>
      <c r="EU34" s="332"/>
      <c r="EV34" s="332"/>
      <c r="EW34" s="332"/>
      <c r="EX34" s="332"/>
      <c r="EY34" s="332"/>
      <c r="EZ34" s="332"/>
      <c r="FA34" s="332"/>
      <c r="FB34" s="332"/>
      <c r="FC34" s="332"/>
      <c r="FD34" s="332"/>
      <c r="FE34" s="332"/>
    </row>
    <row r="35" spans="1:161" s="15" customFormat="1" ht="21" customHeight="1">
      <c r="A35" s="228" t="s">
        <v>193</v>
      </c>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8"/>
      <c r="BR35" s="228"/>
      <c r="BS35" s="228"/>
      <c r="BT35" s="228"/>
      <c r="BU35" s="228"/>
      <c r="BV35" s="228"/>
      <c r="BW35" s="228"/>
      <c r="BX35" s="228"/>
      <c r="BY35" s="228"/>
      <c r="BZ35" s="228"/>
      <c r="CA35" s="228"/>
      <c r="CB35" s="228"/>
      <c r="CC35" s="228"/>
      <c r="CD35" s="228"/>
      <c r="CE35" s="228"/>
      <c r="CF35" s="228"/>
      <c r="CG35" s="228"/>
      <c r="CH35" s="228"/>
      <c r="CI35" s="228"/>
      <c r="CJ35" s="228"/>
      <c r="CK35" s="228"/>
      <c r="CL35" s="228"/>
      <c r="CM35" s="228"/>
      <c r="CN35" s="228"/>
      <c r="CO35" s="228"/>
      <c r="CP35" s="228"/>
      <c r="CQ35" s="228"/>
      <c r="CR35" s="228"/>
      <c r="CS35" s="228"/>
      <c r="CT35" s="228"/>
      <c r="CU35" s="228"/>
      <c r="CV35" s="228"/>
      <c r="CW35" s="228"/>
      <c r="CX35" s="228"/>
      <c r="CY35" s="228"/>
      <c r="CZ35" s="228"/>
      <c r="DA35" s="228"/>
      <c r="DB35" s="228"/>
      <c r="DC35" s="228"/>
      <c r="DD35" s="228"/>
      <c r="DE35" s="228"/>
      <c r="DF35" s="228"/>
      <c r="DG35" s="228"/>
      <c r="DH35" s="228"/>
      <c r="DI35" s="228"/>
      <c r="DJ35" s="228"/>
      <c r="DK35" s="228"/>
      <c r="DL35" s="228"/>
      <c r="DM35" s="228"/>
      <c r="DN35" s="228"/>
      <c r="DO35" s="228"/>
      <c r="DP35" s="228"/>
      <c r="DQ35" s="228"/>
      <c r="DR35" s="228"/>
      <c r="DS35" s="228"/>
      <c r="DT35" s="228"/>
      <c r="DU35" s="228"/>
      <c r="DV35" s="228"/>
      <c r="DW35" s="228"/>
      <c r="DX35" s="228"/>
      <c r="DY35" s="228"/>
      <c r="DZ35" s="228"/>
      <c r="EA35" s="228"/>
      <c r="EB35" s="228"/>
      <c r="EC35" s="228"/>
      <c r="ED35" s="228"/>
      <c r="EE35" s="228"/>
      <c r="EF35" s="228"/>
      <c r="EG35" s="228"/>
      <c r="EH35" s="228"/>
      <c r="EI35" s="228"/>
      <c r="EJ35" s="228"/>
      <c r="EK35" s="228"/>
      <c r="EL35" s="228"/>
      <c r="EM35" s="228"/>
      <c r="EN35" s="228"/>
      <c r="EO35" s="228"/>
      <c r="EP35" s="228"/>
      <c r="EQ35" s="228"/>
      <c r="ER35" s="228"/>
      <c r="ES35" s="228"/>
      <c r="ET35" s="228"/>
      <c r="EU35" s="228"/>
      <c r="EV35" s="228"/>
      <c r="EW35" s="228"/>
      <c r="EX35" s="228"/>
      <c r="EY35" s="228"/>
      <c r="EZ35" s="228"/>
      <c r="FA35" s="228"/>
      <c r="FB35" s="228"/>
      <c r="FC35" s="228"/>
      <c r="FD35" s="228"/>
      <c r="FE35" s="228"/>
    </row>
    <row r="36" s="15" customFormat="1" ht="11.25" customHeight="1">
      <c r="A36" s="69" t="s">
        <v>194</v>
      </c>
    </row>
    <row r="37" s="15" customFormat="1" ht="11.25" customHeight="1">
      <c r="A37" s="69" t="s">
        <v>195</v>
      </c>
    </row>
    <row r="38" s="15" customFormat="1" ht="11.25" customHeight="1">
      <c r="A38" s="69" t="s">
        <v>196</v>
      </c>
    </row>
    <row r="39" spans="1:161" s="15" customFormat="1" ht="20.25" customHeight="1">
      <c r="A39" s="331" t="s">
        <v>197</v>
      </c>
      <c r="B39" s="331"/>
      <c r="C39" s="331"/>
      <c r="D39" s="331"/>
      <c r="E39" s="331"/>
      <c r="F39" s="331"/>
      <c r="G39" s="331"/>
      <c r="H39" s="331"/>
      <c r="I39" s="331"/>
      <c r="J39" s="331"/>
      <c r="K39" s="331"/>
      <c r="L39" s="331"/>
      <c r="M39" s="331"/>
      <c r="N39" s="331"/>
      <c r="O39" s="331"/>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1"/>
      <c r="CC39" s="331"/>
      <c r="CD39" s="331"/>
      <c r="CE39" s="331"/>
      <c r="CF39" s="331"/>
      <c r="CG39" s="331"/>
      <c r="CH39" s="331"/>
      <c r="CI39" s="331"/>
      <c r="CJ39" s="331"/>
      <c r="CK39" s="331"/>
      <c r="CL39" s="331"/>
      <c r="CM39" s="331"/>
      <c r="CN39" s="331"/>
      <c r="CO39" s="331"/>
      <c r="CP39" s="331"/>
      <c r="CQ39" s="331"/>
      <c r="CR39" s="331"/>
      <c r="CS39" s="331"/>
      <c r="CT39" s="331"/>
      <c r="CU39" s="331"/>
      <c r="CV39" s="331"/>
      <c r="CW39" s="331"/>
      <c r="CX39" s="331"/>
      <c r="CY39" s="331"/>
      <c r="CZ39" s="331"/>
      <c r="DA39" s="331"/>
      <c r="DB39" s="331"/>
      <c r="DC39" s="331"/>
      <c r="DD39" s="331"/>
      <c r="DE39" s="331"/>
      <c r="DF39" s="331"/>
      <c r="DG39" s="331"/>
      <c r="DH39" s="331"/>
      <c r="DI39" s="331"/>
      <c r="DJ39" s="331"/>
      <c r="DK39" s="331"/>
      <c r="DL39" s="331"/>
      <c r="DM39" s="331"/>
      <c r="DN39" s="331"/>
      <c r="DO39" s="331"/>
      <c r="DP39" s="331"/>
      <c r="DQ39" s="331"/>
      <c r="DR39" s="331"/>
      <c r="DS39" s="331"/>
      <c r="DT39" s="331"/>
      <c r="DU39" s="331"/>
      <c r="DV39" s="331"/>
      <c r="DW39" s="331"/>
      <c r="DX39" s="331"/>
      <c r="DY39" s="331"/>
      <c r="DZ39" s="331"/>
      <c r="EA39" s="331"/>
      <c r="EB39" s="331"/>
      <c r="EC39" s="331"/>
      <c r="ED39" s="331"/>
      <c r="EE39" s="331"/>
      <c r="EF39" s="331"/>
      <c r="EG39" s="331"/>
      <c r="EH39" s="331"/>
      <c r="EI39" s="331"/>
      <c r="EJ39" s="331"/>
      <c r="EK39" s="331"/>
      <c r="EL39" s="331"/>
      <c r="EM39" s="331"/>
      <c r="EN39" s="331"/>
      <c r="EO39" s="331"/>
      <c r="EP39" s="331"/>
      <c r="EQ39" s="331"/>
      <c r="ER39" s="331"/>
      <c r="ES39" s="331"/>
      <c r="ET39" s="331"/>
      <c r="EU39" s="331"/>
      <c r="EV39" s="331"/>
      <c r="EW39" s="331"/>
      <c r="EX39" s="331"/>
      <c r="EY39" s="331"/>
      <c r="EZ39" s="331"/>
      <c r="FA39" s="331"/>
      <c r="FB39" s="331"/>
      <c r="FC39" s="331"/>
      <c r="FD39" s="331"/>
      <c r="FE39" s="331"/>
    </row>
    <row r="40" ht="3" customHeight="1"/>
  </sheetData>
  <sheetProtection/>
  <mergeCells count="158">
    <mergeCell ref="I3:CM5"/>
    <mergeCell ref="CN3:CU5"/>
    <mergeCell ref="CV3:DE5"/>
    <mergeCell ref="DF4:DK4"/>
    <mergeCell ref="DL4:DN4"/>
    <mergeCell ref="DO4:DR4"/>
    <mergeCell ref="DF5:DR5"/>
    <mergeCell ref="DS5:EE5"/>
    <mergeCell ref="EF5:ER5"/>
    <mergeCell ref="DY4:EA4"/>
    <mergeCell ref="EB4:EE4"/>
    <mergeCell ref="EF4:EK4"/>
    <mergeCell ref="EL4:EN4"/>
    <mergeCell ref="DS4:DX4"/>
    <mergeCell ref="EO4:ER4"/>
    <mergeCell ref="I6:CM6"/>
    <mergeCell ref="CN6:CU6"/>
    <mergeCell ref="CV6:DE6"/>
    <mergeCell ref="DF6:DR6"/>
    <mergeCell ref="DS6:EE6"/>
    <mergeCell ref="EF6:ER6"/>
    <mergeCell ref="A3:H5"/>
    <mergeCell ref="A6:H6"/>
    <mergeCell ref="B1:FD1"/>
    <mergeCell ref="A7:H7"/>
    <mergeCell ref="I7:CM7"/>
    <mergeCell ref="CN7:CU7"/>
    <mergeCell ref="CV7:DE7"/>
    <mergeCell ref="DF7:DR7"/>
    <mergeCell ref="DS7:EE7"/>
    <mergeCell ref="EF7:ER7"/>
    <mergeCell ref="DF8:DR8"/>
    <mergeCell ref="DS8:EE8"/>
    <mergeCell ref="EF8:ER8"/>
    <mergeCell ref="A8:H8"/>
    <mergeCell ref="I8:CM8"/>
    <mergeCell ref="CN8:CU8"/>
    <mergeCell ref="CV8:DE8"/>
    <mergeCell ref="DF9:DR9"/>
    <mergeCell ref="DS9:EE9"/>
    <mergeCell ref="EF9:ER9"/>
    <mergeCell ref="A9:H9"/>
    <mergeCell ref="I9:CM9"/>
    <mergeCell ref="CN9:CU9"/>
    <mergeCell ref="CV9:DE9"/>
    <mergeCell ref="DF10:DR10"/>
    <mergeCell ref="DS10:EE10"/>
    <mergeCell ref="EF10:ER10"/>
    <mergeCell ref="A10:H10"/>
    <mergeCell ref="I10:CM10"/>
    <mergeCell ref="CN10:CU10"/>
    <mergeCell ref="CV10:DE10"/>
    <mergeCell ref="DF11:DR11"/>
    <mergeCell ref="DS11:EE11"/>
    <mergeCell ref="EF11:ER11"/>
    <mergeCell ref="A11:H11"/>
    <mergeCell ref="I11:CM11"/>
    <mergeCell ref="CN11:CU11"/>
    <mergeCell ref="CV11:DE11"/>
    <mergeCell ref="DF12:DR12"/>
    <mergeCell ref="DS12:EE12"/>
    <mergeCell ref="EF12:ER12"/>
    <mergeCell ref="A12:H12"/>
    <mergeCell ref="I12:CM12"/>
    <mergeCell ref="CN12:CU12"/>
    <mergeCell ref="CV12:DE12"/>
    <mergeCell ref="DF13:DR13"/>
    <mergeCell ref="DS13:EE13"/>
    <mergeCell ref="EF13:ER13"/>
    <mergeCell ref="A13:H13"/>
    <mergeCell ref="I13:CM13"/>
    <mergeCell ref="CN13:CU13"/>
    <mergeCell ref="CV13:DE13"/>
    <mergeCell ref="DF14:DR14"/>
    <mergeCell ref="DS14:EE14"/>
    <mergeCell ref="EF14:ER14"/>
    <mergeCell ref="A14:H14"/>
    <mergeCell ref="I14:CM14"/>
    <mergeCell ref="CN14:CU14"/>
    <mergeCell ref="CV14:DE14"/>
    <mergeCell ref="DF15:DR15"/>
    <mergeCell ref="DS15:EE15"/>
    <mergeCell ref="EF15:ER15"/>
    <mergeCell ref="A15:H15"/>
    <mergeCell ref="I15:CM15"/>
    <mergeCell ref="CN15:CU15"/>
    <mergeCell ref="CV15:DE15"/>
    <mergeCell ref="DF16:DR16"/>
    <mergeCell ref="DS16:EE16"/>
    <mergeCell ref="EF16:ER16"/>
    <mergeCell ref="A16:H16"/>
    <mergeCell ref="I16:CM16"/>
    <mergeCell ref="CN16:CU16"/>
    <mergeCell ref="CV16:DE16"/>
    <mergeCell ref="DF17:DR17"/>
    <mergeCell ref="DS17:EE17"/>
    <mergeCell ref="EF17:ER17"/>
    <mergeCell ref="A17:H17"/>
    <mergeCell ref="I17:CM17"/>
    <mergeCell ref="CN17:CU17"/>
    <mergeCell ref="CV17:DE17"/>
    <mergeCell ref="DF18:DR18"/>
    <mergeCell ref="DS18:EE18"/>
    <mergeCell ref="EF18:ER18"/>
    <mergeCell ref="A18:H18"/>
    <mergeCell ref="I18:CM18"/>
    <mergeCell ref="CN18:CU18"/>
    <mergeCell ref="CV18:DE18"/>
    <mergeCell ref="DF19:DR19"/>
    <mergeCell ref="DS19:EE19"/>
    <mergeCell ref="EF19:ER19"/>
    <mergeCell ref="A19:H19"/>
    <mergeCell ref="I19:CM19"/>
    <mergeCell ref="CN19:CU19"/>
    <mergeCell ref="CV19:DE19"/>
    <mergeCell ref="DF20:DR20"/>
    <mergeCell ref="DS20:EE20"/>
    <mergeCell ref="EF20:ER20"/>
    <mergeCell ref="A20:H20"/>
    <mergeCell ref="I20:CM20"/>
    <mergeCell ref="CN20:CU20"/>
    <mergeCell ref="CV20:DE20"/>
    <mergeCell ref="CN22:CU22"/>
    <mergeCell ref="EF21:ER21"/>
    <mergeCell ref="A21:H21"/>
    <mergeCell ref="I21:CM21"/>
    <mergeCell ref="CN21:CU21"/>
    <mergeCell ref="CV21:DE21"/>
    <mergeCell ref="DS21:EE21"/>
    <mergeCell ref="EF22:ER22"/>
    <mergeCell ref="BY25:CR25"/>
    <mergeCell ref="A22:H22"/>
    <mergeCell ref="DS22:EE22"/>
    <mergeCell ref="CA29:CR29"/>
    <mergeCell ref="DF21:DR21"/>
    <mergeCell ref="AM28:BD28"/>
    <mergeCell ref="AM29:BD29"/>
    <mergeCell ref="BG28:BX28"/>
    <mergeCell ref="BG29:BX29"/>
    <mergeCell ref="I22:CM22"/>
    <mergeCell ref="AQ26:BH26"/>
    <mergeCell ref="BK26:BV26"/>
    <mergeCell ref="BY26:CR26"/>
    <mergeCell ref="DF3:ER3"/>
    <mergeCell ref="A34:FE34"/>
    <mergeCell ref="CV22:DE22"/>
    <mergeCell ref="DF22:DR22"/>
    <mergeCell ref="CA28:CR28"/>
    <mergeCell ref="AQ25:BH25"/>
    <mergeCell ref="BK25:BV25"/>
    <mergeCell ref="A39:FE39"/>
    <mergeCell ref="A35:FE35"/>
    <mergeCell ref="I31:J31"/>
    <mergeCell ref="K31:M31"/>
    <mergeCell ref="N31:O31"/>
    <mergeCell ref="Q31:AE31"/>
    <mergeCell ref="AF31:AH31"/>
    <mergeCell ref="AI31:AK31"/>
  </mergeCells>
  <printOptions/>
  <pageMargins left="0" right="0" top="0" bottom="0" header="0.1968503937007874" footer="0.1968503937007874"/>
  <pageSetup horizontalDpi="600" verticalDpi="600" orientation="landscape" paperSize="9" r:id="rId1"/>
  <rowBreaks count="1" manualBreakCount="1">
    <brk id="18" max="160" man="1"/>
  </rowBreaks>
</worksheet>
</file>

<file path=xl/worksheets/sheet3.xml><?xml version="1.0" encoding="utf-8"?>
<worksheet xmlns="http://schemas.openxmlformats.org/spreadsheetml/2006/main" xmlns:r="http://schemas.openxmlformats.org/officeDocument/2006/relationships">
  <dimension ref="A1:P164"/>
  <sheetViews>
    <sheetView zoomScale="90" zoomScaleNormal="90" zoomScalePageLayoutView="0" workbookViewId="0" topLeftCell="A51">
      <selection activeCell="L149" sqref="L149"/>
    </sheetView>
  </sheetViews>
  <sheetFormatPr defaultColWidth="9.00390625" defaultRowHeight="12.75"/>
  <cols>
    <col min="2" max="2" width="40.50390625" style="0" customWidth="1"/>
    <col min="3" max="3" width="3.50390625" style="6" customWidth="1"/>
    <col min="4" max="4" width="3.875" style="6" customWidth="1"/>
    <col min="5" max="5" width="3.375" style="6" customWidth="1"/>
    <col min="6" max="6" width="5.625" style="6" customWidth="1"/>
    <col min="7" max="7" width="6.50390625" style="6" customWidth="1"/>
    <col min="8" max="8" width="5.375" style="6" customWidth="1"/>
    <col min="9" max="9" width="10.375" style="6" customWidth="1"/>
    <col min="10" max="10" width="5.875" style="0" customWidth="1"/>
    <col min="11" max="11" width="8.875" style="147" customWidth="1"/>
    <col min="12" max="12" width="11.125" style="0" customWidth="1"/>
    <col min="13" max="13" width="9.875" style="0" customWidth="1"/>
    <col min="14" max="14" width="9.50390625" style="0" customWidth="1"/>
  </cols>
  <sheetData>
    <row r="1" ht="12.75">
      <c r="A1" s="2"/>
    </row>
    <row r="2" spans="1:15" ht="14.25">
      <c r="A2" s="4"/>
      <c r="B2" s="4"/>
      <c r="C2" s="7"/>
      <c r="D2" s="7"/>
      <c r="E2" s="7"/>
      <c r="F2" s="7"/>
      <c r="G2" s="7"/>
      <c r="H2" s="7"/>
      <c r="I2" s="7"/>
      <c r="J2" s="4"/>
      <c r="K2" s="375" t="s">
        <v>367</v>
      </c>
      <c r="L2" s="375"/>
      <c r="M2" s="375"/>
      <c r="N2" s="375"/>
      <c r="O2" s="4"/>
    </row>
    <row r="3" spans="1:15" ht="14.25">
      <c r="A3" s="4"/>
      <c r="B3" s="4"/>
      <c r="C3" s="7"/>
      <c r="D3" s="7"/>
      <c r="E3" s="7"/>
      <c r="F3" s="7"/>
      <c r="G3" s="7"/>
      <c r="H3" s="7"/>
      <c r="I3" s="7"/>
      <c r="J3" s="4"/>
      <c r="K3" s="376" t="s">
        <v>199</v>
      </c>
      <c r="L3" s="376"/>
      <c r="M3" s="376"/>
      <c r="N3" s="376"/>
      <c r="O3" s="4"/>
    </row>
    <row r="4" spans="1:15" ht="14.25">
      <c r="A4" s="4"/>
      <c r="B4" s="4"/>
      <c r="C4" s="7"/>
      <c r="D4" s="7"/>
      <c r="E4" s="7"/>
      <c r="F4" s="7"/>
      <c r="G4" s="7"/>
      <c r="H4" s="7"/>
      <c r="I4" s="7"/>
      <c r="J4" s="4"/>
      <c r="K4" s="375" t="s">
        <v>385</v>
      </c>
      <c r="L4" s="375"/>
      <c r="M4" s="375"/>
      <c r="N4" s="375"/>
      <c r="O4" s="4"/>
    </row>
    <row r="5" spans="1:15" ht="14.25">
      <c r="A5" s="4"/>
      <c r="B5" s="4"/>
      <c r="C5" s="7"/>
      <c r="D5" s="7"/>
      <c r="E5" s="7"/>
      <c r="F5" s="7"/>
      <c r="G5" s="7"/>
      <c r="H5" s="7"/>
      <c r="I5" s="7"/>
      <c r="J5" s="4"/>
      <c r="K5" s="365" t="s">
        <v>440</v>
      </c>
      <c r="L5" s="365"/>
      <c r="M5" s="365"/>
      <c r="N5" s="365"/>
      <c r="O5" s="4"/>
    </row>
    <row r="6" spans="1:15" ht="14.25">
      <c r="A6" s="4"/>
      <c r="B6" s="4"/>
      <c r="C6" s="7"/>
      <c r="D6" s="7"/>
      <c r="E6" s="7"/>
      <c r="F6" s="7"/>
      <c r="G6" s="7"/>
      <c r="H6" s="7"/>
      <c r="I6" s="7"/>
      <c r="J6" s="4"/>
      <c r="K6" s="365" t="s">
        <v>200</v>
      </c>
      <c r="L6" s="365"/>
      <c r="M6" s="365"/>
      <c r="N6" s="365"/>
      <c r="O6" s="4"/>
    </row>
    <row r="7" spans="1:15" ht="14.25">
      <c r="A7" s="4"/>
      <c r="B7" s="4"/>
      <c r="C7" s="7"/>
      <c r="D7" s="7"/>
      <c r="E7" s="7"/>
      <c r="F7" s="7"/>
      <c r="G7" s="7"/>
      <c r="H7" s="7"/>
      <c r="I7" s="7"/>
      <c r="J7" s="4"/>
      <c r="K7" s="130"/>
      <c r="L7" s="131"/>
      <c r="M7" s="130"/>
      <c r="N7" s="130"/>
      <c r="O7" s="4"/>
    </row>
    <row r="8" spans="1:15" ht="14.25">
      <c r="A8" s="4"/>
      <c r="B8" s="4"/>
      <c r="C8" s="7"/>
      <c r="D8" s="7"/>
      <c r="E8" s="7"/>
      <c r="F8" s="7"/>
      <c r="G8" s="7"/>
      <c r="H8" s="7"/>
      <c r="I8" s="7"/>
      <c r="J8" s="4"/>
      <c r="K8" s="365" t="s">
        <v>441</v>
      </c>
      <c r="L8" s="365"/>
      <c r="M8" s="365"/>
      <c r="N8" s="365"/>
      <c r="O8" s="4"/>
    </row>
    <row r="9" spans="1:15" ht="13.5">
      <c r="A9" s="4"/>
      <c r="B9" s="4"/>
      <c r="C9" s="7"/>
      <c r="D9" s="7"/>
      <c r="E9" s="7"/>
      <c r="F9" s="7"/>
      <c r="G9" s="7"/>
      <c r="H9" s="7"/>
      <c r="I9" s="7"/>
      <c r="J9" s="4"/>
      <c r="K9" s="4"/>
      <c r="L9" s="4"/>
      <c r="M9" s="4"/>
      <c r="N9" s="4"/>
      <c r="O9" s="4"/>
    </row>
    <row r="10" spans="1:15" ht="17.25">
      <c r="A10" s="366" t="s">
        <v>201</v>
      </c>
      <c r="B10" s="366"/>
      <c r="C10" s="366"/>
      <c r="D10" s="366"/>
      <c r="E10" s="366"/>
      <c r="F10" s="366"/>
      <c r="G10" s="366"/>
      <c r="H10" s="366"/>
      <c r="I10" s="366"/>
      <c r="J10" s="366"/>
      <c r="K10" s="366"/>
      <c r="L10" s="366"/>
      <c r="M10" s="366"/>
      <c r="N10" s="366"/>
      <c r="O10" s="4"/>
    </row>
    <row r="11" spans="1:15" ht="31.5" customHeight="1">
      <c r="A11" s="4"/>
      <c r="B11" s="395" t="s">
        <v>400</v>
      </c>
      <c r="C11" s="395"/>
      <c r="D11" s="395"/>
      <c r="E11" s="395"/>
      <c r="F11" s="395"/>
      <c r="G11" s="395"/>
      <c r="H11" s="395"/>
      <c r="I11" s="395"/>
      <c r="J11" s="395"/>
      <c r="K11" s="395"/>
      <c r="L11" s="395"/>
      <c r="M11" s="4"/>
      <c r="N11" s="4"/>
      <c r="O11" s="4"/>
    </row>
    <row r="12" spans="1:15" ht="13.5" customHeight="1">
      <c r="A12" s="4"/>
      <c r="B12" s="396" t="s">
        <v>202</v>
      </c>
      <c r="C12" s="396"/>
      <c r="D12" s="396"/>
      <c r="E12" s="396"/>
      <c r="F12" s="396"/>
      <c r="G12" s="396"/>
      <c r="H12" s="396"/>
      <c r="I12" s="396"/>
      <c r="J12" s="396"/>
      <c r="K12" s="396"/>
      <c r="L12" s="396"/>
      <c r="M12" s="4"/>
      <c r="N12" s="4"/>
      <c r="O12" s="4"/>
    </row>
    <row r="13" spans="1:15" ht="13.5" customHeight="1">
      <c r="A13" s="4"/>
      <c r="B13" s="377" t="s">
        <v>472</v>
      </c>
      <c r="C13" s="377"/>
      <c r="D13" s="377"/>
      <c r="E13" s="377"/>
      <c r="F13" s="377"/>
      <c r="G13" s="377"/>
      <c r="H13" s="377"/>
      <c r="I13" s="377"/>
      <c r="J13" s="377"/>
      <c r="K13" s="377"/>
      <c r="L13" s="377"/>
      <c r="M13" s="4"/>
      <c r="N13" s="4"/>
      <c r="O13" s="4"/>
    </row>
    <row r="14" spans="1:15" ht="13.5">
      <c r="A14" s="4"/>
      <c r="B14" s="4"/>
      <c r="C14" s="7"/>
      <c r="D14" s="7"/>
      <c r="E14" s="7"/>
      <c r="F14" s="7"/>
      <c r="G14" s="7"/>
      <c r="H14" s="7"/>
      <c r="I14" s="7"/>
      <c r="J14" s="4"/>
      <c r="K14" s="4"/>
      <c r="L14" s="4"/>
      <c r="M14" s="4"/>
      <c r="N14" s="35" t="s">
        <v>248</v>
      </c>
      <c r="O14" s="4"/>
    </row>
    <row r="15" spans="1:15" ht="21">
      <c r="A15" s="369" t="s">
        <v>0</v>
      </c>
      <c r="B15" s="369"/>
      <c r="C15" s="386" t="s">
        <v>203</v>
      </c>
      <c r="D15" s="386"/>
      <c r="E15" s="386"/>
      <c r="F15" s="386"/>
      <c r="G15" s="386"/>
      <c r="H15" s="386"/>
      <c r="I15" s="388" t="s">
        <v>205</v>
      </c>
      <c r="J15" s="369" t="s">
        <v>206</v>
      </c>
      <c r="K15" s="371" t="s">
        <v>207</v>
      </c>
      <c r="L15" s="9" t="s">
        <v>386</v>
      </c>
      <c r="M15" s="9" t="s">
        <v>387</v>
      </c>
      <c r="N15" s="9" t="s">
        <v>388</v>
      </c>
      <c r="O15" s="4"/>
    </row>
    <row r="16" spans="1:15" ht="30" customHeight="1" thickBot="1">
      <c r="A16" s="370"/>
      <c r="B16" s="370"/>
      <c r="C16" s="387" t="s">
        <v>204</v>
      </c>
      <c r="D16" s="387"/>
      <c r="E16" s="387"/>
      <c r="F16" s="387"/>
      <c r="G16" s="387"/>
      <c r="H16" s="387"/>
      <c r="I16" s="389"/>
      <c r="J16" s="370"/>
      <c r="K16" s="372"/>
      <c r="L16" s="96" t="s">
        <v>208</v>
      </c>
      <c r="M16" s="96" t="s">
        <v>208</v>
      </c>
      <c r="N16" s="96" t="s">
        <v>208</v>
      </c>
      <c r="O16" s="4"/>
    </row>
    <row r="17" spans="1:15" ht="26.25" customHeight="1" thickBot="1">
      <c r="A17" s="378" t="s">
        <v>209</v>
      </c>
      <c r="B17" s="379"/>
      <c r="C17" s="114"/>
      <c r="D17" s="114"/>
      <c r="E17" s="114"/>
      <c r="F17" s="114"/>
      <c r="G17" s="114"/>
      <c r="H17" s="114"/>
      <c r="I17" s="114"/>
      <c r="J17" s="115"/>
      <c r="K17" s="148">
        <f>SUM(K18+K72+K135)</f>
        <v>886133.94</v>
      </c>
      <c r="L17" s="116">
        <f>SUM(L18+L72+L135+L63)</f>
        <v>71845331.06</v>
      </c>
      <c r="M17" s="116">
        <f>SUM(M18+M72+M135+M63)</f>
        <v>75731168.6</v>
      </c>
      <c r="N17" s="117">
        <f>SUM(N18+N72+N135+N63)</f>
        <v>78539268.6</v>
      </c>
      <c r="O17" s="4"/>
    </row>
    <row r="18" spans="1:15" s="86" customFormat="1" ht="14.25" thickBot="1">
      <c r="A18" s="380" t="s">
        <v>401</v>
      </c>
      <c r="B18" s="381"/>
      <c r="C18" s="123"/>
      <c r="D18" s="123"/>
      <c r="E18" s="123"/>
      <c r="F18" s="123"/>
      <c r="G18" s="123"/>
      <c r="H18" s="123"/>
      <c r="I18" s="123"/>
      <c r="J18" s="124"/>
      <c r="K18" s="149">
        <f>SUM(K19+K36+K57+K63)</f>
        <v>59386.93</v>
      </c>
      <c r="L18" s="111">
        <f>SUM(L19+L36+L57)</f>
        <v>46750000</v>
      </c>
      <c r="M18" s="111">
        <f>SUM(M19+M36+M57)</f>
        <v>48545200</v>
      </c>
      <c r="N18" s="112">
        <f>SUM(N19+N36+N57)</f>
        <v>51253200</v>
      </c>
      <c r="O18" s="85"/>
    </row>
    <row r="19" spans="1:15" ht="14.25" thickBot="1">
      <c r="A19" s="382" t="s">
        <v>402</v>
      </c>
      <c r="B19" s="383"/>
      <c r="C19" s="118" t="s">
        <v>234</v>
      </c>
      <c r="D19" s="118" t="s">
        <v>235</v>
      </c>
      <c r="E19" s="118" t="s">
        <v>234</v>
      </c>
      <c r="F19" s="118"/>
      <c r="G19" s="119"/>
      <c r="H19" s="119"/>
      <c r="I19" s="118" t="s">
        <v>237</v>
      </c>
      <c r="J19" s="120"/>
      <c r="K19" s="150">
        <f>SUM(K20)</f>
        <v>83.3</v>
      </c>
      <c r="L19" s="121">
        <f>SUM(L20)</f>
        <v>7186900</v>
      </c>
      <c r="M19" s="121">
        <f>SUM(M20)</f>
        <v>7240900</v>
      </c>
      <c r="N19" s="122">
        <f>SUM(N20)</f>
        <v>7498700</v>
      </c>
      <c r="O19" s="4"/>
    </row>
    <row r="20" spans="1:15" ht="13.5">
      <c r="A20" s="384"/>
      <c r="B20" s="384"/>
      <c r="C20" s="98" t="s">
        <v>234</v>
      </c>
      <c r="D20" s="98" t="s">
        <v>235</v>
      </c>
      <c r="E20" s="98" t="s">
        <v>234</v>
      </c>
      <c r="F20" s="98">
        <v>611</v>
      </c>
      <c r="G20" s="113"/>
      <c r="H20" s="113"/>
      <c r="I20" s="98" t="s">
        <v>237</v>
      </c>
      <c r="J20" s="100"/>
      <c r="K20" s="144">
        <f>SUM(K21+K23+K26+K30+K32+K34)</f>
        <v>83.3</v>
      </c>
      <c r="L20" s="101">
        <f>SUM(L21+L23+L26+L30+L32+L34)</f>
        <v>7186900</v>
      </c>
      <c r="M20" s="101">
        <f>SUM(M21+M23+M26+M30+M32+M34)</f>
        <v>7240900</v>
      </c>
      <c r="N20" s="101">
        <f>SUM(N21+N23+N26+N30+N32+N34)</f>
        <v>7498700</v>
      </c>
      <c r="O20" s="4"/>
    </row>
    <row r="21" spans="1:15" ht="13.5">
      <c r="A21" s="385" t="s">
        <v>210</v>
      </c>
      <c r="B21" s="385"/>
      <c r="C21" s="10" t="s">
        <v>234</v>
      </c>
      <c r="D21" s="10" t="s">
        <v>235</v>
      </c>
      <c r="E21" s="10" t="s">
        <v>234</v>
      </c>
      <c r="F21" s="10">
        <v>611</v>
      </c>
      <c r="G21" s="12" t="s">
        <v>239</v>
      </c>
      <c r="H21" s="12"/>
      <c r="I21" s="10" t="s">
        <v>237</v>
      </c>
      <c r="J21" s="11"/>
      <c r="K21" s="82">
        <f>SUM(K22)</f>
        <v>0</v>
      </c>
      <c r="L21" s="78">
        <f>SUM(L22)</f>
        <v>5224310.25</v>
      </c>
      <c r="M21" s="78">
        <f>SUM(M22)</f>
        <v>5265784.9</v>
      </c>
      <c r="N21" s="78">
        <f>SUM(N22)</f>
        <v>5463787.98</v>
      </c>
      <c r="O21" s="4"/>
    </row>
    <row r="22" spans="1:15" ht="13.5">
      <c r="A22" s="390" t="s">
        <v>210</v>
      </c>
      <c r="B22" s="390"/>
      <c r="C22" s="13" t="s">
        <v>234</v>
      </c>
      <c r="D22" s="13" t="s">
        <v>235</v>
      </c>
      <c r="E22" s="13" t="s">
        <v>234</v>
      </c>
      <c r="F22" s="13">
        <v>611</v>
      </c>
      <c r="G22" s="14" t="s">
        <v>239</v>
      </c>
      <c r="H22" s="14" t="s">
        <v>404</v>
      </c>
      <c r="I22" s="13" t="s">
        <v>237</v>
      </c>
      <c r="J22" s="9">
        <v>111</v>
      </c>
      <c r="K22" s="80"/>
      <c r="L22" s="79">
        <v>5224310.25</v>
      </c>
      <c r="M22" s="80">
        <v>5265784.9</v>
      </c>
      <c r="N22" s="80">
        <v>5463787.98</v>
      </c>
      <c r="O22" s="4"/>
    </row>
    <row r="23" spans="1:15" ht="13.5">
      <c r="A23" s="391" t="s">
        <v>390</v>
      </c>
      <c r="B23" s="392"/>
      <c r="C23" s="10" t="s">
        <v>234</v>
      </c>
      <c r="D23" s="10" t="s">
        <v>235</v>
      </c>
      <c r="E23" s="10" t="s">
        <v>234</v>
      </c>
      <c r="F23" s="10">
        <v>611</v>
      </c>
      <c r="G23" s="12" t="s">
        <v>389</v>
      </c>
      <c r="H23" s="12"/>
      <c r="I23" s="10" t="s">
        <v>237</v>
      </c>
      <c r="J23" s="11"/>
      <c r="K23" s="82">
        <v>0</v>
      </c>
      <c r="L23" s="78">
        <f>SUM(L24:L25)</f>
        <v>16968.920000000002</v>
      </c>
      <c r="M23" s="78">
        <f>SUM(M24:M25)</f>
        <v>16968.920000000002</v>
      </c>
      <c r="N23" s="78">
        <f>SUM(N24:N25)</f>
        <v>16968.920000000002</v>
      </c>
      <c r="O23" s="4"/>
    </row>
    <row r="24" spans="1:15" ht="13.5">
      <c r="A24" s="373" t="s">
        <v>390</v>
      </c>
      <c r="B24" s="374"/>
      <c r="C24" s="13" t="s">
        <v>234</v>
      </c>
      <c r="D24" s="13" t="s">
        <v>235</v>
      </c>
      <c r="E24" s="13" t="s">
        <v>234</v>
      </c>
      <c r="F24" s="13">
        <v>611</v>
      </c>
      <c r="G24" s="14" t="s">
        <v>389</v>
      </c>
      <c r="H24" s="14" t="s">
        <v>404</v>
      </c>
      <c r="I24" s="13" t="s">
        <v>237</v>
      </c>
      <c r="J24" s="9">
        <v>111</v>
      </c>
      <c r="K24" s="80"/>
      <c r="L24" s="79">
        <v>15235.62</v>
      </c>
      <c r="M24" s="80">
        <v>15235.62</v>
      </c>
      <c r="N24" s="80">
        <v>15235.62</v>
      </c>
      <c r="O24" s="4"/>
    </row>
    <row r="25" spans="1:15" ht="13.5">
      <c r="A25" s="373" t="s">
        <v>390</v>
      </c>
      <c r="B25" s="374"/>
      <c r="C25" s="72" t="s">
        <v>234</v>
      </c>
      <c r="D25" s="72" t="s">
        <v>235</v>
      </c>
      <c r="E25" s="72" t="s">
        <v>234</v>
      </c>
      <c r="F25" s="72">
        <v>611</v>
      </c>
      <c r="G25" s="14" t="s">
        <v>389</v>
      </c>
      <c r="H25" s="14" t="s">
        <v>404</v>
      </c>
      <c r="I25" s="72" t="s">
        <v>237</v>
      </c>
      <c r="J25" s="9">
        <v>112</v>
      </c>
      <c r="K25" s="80"/>
      <c r="L25" s="79">
        <v>1733.3</v>
      </c>
      <c r="M25" s="80">
        <v>1733.3</v>
      </c>
      <c r="N25" s="80">
        <v>1733.3</v>
      </c>
      <c r="O25" s="4"/>
    </row>
    <row r="26" spans="1:16" ht="13.5">
      <c r="A26" s="359" t="s">
        <v>212</v>
      </c>
      <c r="B26" s="359"/>
      <c r="C26" s="10" t="s">
        <v>234</v>
      </c>
      <c r="D26" s="10" t="s">
        <v>235</v>
      </c>
      <c r="E26" s="10" t="s">
        <v>234</v>
      </c>
      <c r="F26" s="10">
        <v>611</v>
      </c>
      <c r="G26" s="12" t="s">
        <v>240</v>
      </c>
      <c r="H26" s="12"/>
      <c r="I26" s="10" t="s">
        <v>237</v>
      </c>
      <c r="J26" s="11"/>
      <c r="K26" s="82">
        <v>0</v>
      </c>
      <c r="L26" s="78">
        <f>SUM(L27)</f>
        <v>1577741.7</v>
      </c>
      <c r="M26" s="78">
        <f>SUM(M27)</f>
        <v>1590267.05</v>
      </c>
      <c r="N26" s="78">
        <f>SUM(N27)</f>
        <v>1650063.97</v>
      </c>
      <c r="O26" s="4"/>
      <c r="P26" t="s">
        <v>246</v>
      </c>
    </row>
    <row r="27" spans="1:15" ht="13.5">
      <c r="A27" s="393" t="s">
        <v>212</v>
      </c>
      <c r="B27" s="393"/>
      <c r="C27" s="13" t="s">
        <v>234</v>
      </c>
      <c r="D27" s="13" t="s">
        <v>235</v>
      </c>
      <c r="E27" s="13" t="s">
        <v>234</v>
      </c>
      <c r="F27" s="13">
        <v>611</v>
      </c>
      <c r="G27" s="14" t="s">
        <v>240</v>
      </c>
      <c r="H27" s="14" t="s">
        <v>404</v>
      </c>
      <c r="I27" s="13" t="s">
        <v>237</v>
      </c>
      <c r="J27" s="9">
        <v>119</v>
      </c>
      <c r="K27" s="80"/>
      <c r="L27" s="79">
        <v>1577741.7</v>
      </c>
      <c r="M27" s="80">
        <v>1590267.05</v>
      </c>
      <c r="N27" s="80">
        <v>1650063.97</v>
      </c>
      <c r="O27" s="4"/>
    </row>
    <row r="28" spans="1:15" ht="13.5" hidden="1">
      <c r="A28" s="359" t="s">
        <v>213</v>
      </c>
      <c r="B28" s="359"/>
      <c r="C28" s="10" t="s">
        <v>234</v>
      </c>
      <c r="D28" s="10" t="s">
        <v>235</v>
      </c>
      <c r="E28" s="10" t="s">
        <v>234</v>
      </c>
      <c r="F28" s="10">
        <v>611</v>
      </c>
      <c r="G28" s="12" t="s">
        <v>241</v>
      </c>
      <c r="H28" s="12"/>
      <c r="I28" s="10" t="s">
        <v>237</v>
      </c>
      <c r="J28" s="11"/>
      <c r="K28" s="82">
        <v>0</v>
      </c>
      <c r="L28" s="78">
        <v>0</v>
      </c>
      <c r="M28" s="78">
        <v>0</v>
      </c>
      <c r="N28" s="78">
        <v>0</v>
      </c>
      <c r="O28" s="4"/>
    </row>
    <row r="29" spans="1:15" ht="13.5" hidden="1">
      <c r="A29" s="393" t="s">
        <v>213</v>
      </c>
      <c r="B29" s="393"/>
      <c r="C29" s="13" t="s">
        <v>234</v>
      </c>
      <c r="D29" s="13" t="s">
        <v>235</v>
      </c>
      <c r="E29" s="13" t="s">
        <v>234</v>
      </c>
      <c r="F29" s="13">
        <v>611</v>
      </c>
      <c r="G29" s="14" t="s">
        <v>241</v>
      </c>
      <c r="H29" s="14">
        <v>0</v>
      </c>
      <c r="I29" s="13" t="s">
        <v>237</v>
      </c>
      <c r="J29" s="9">
        <v>244</v>
      </c>
      <c r="K29" s="80"/>
      <c r="L29" s="79"/>
      <c r="M29" s="79"/>
      <c r="N29" s="79"/>
      <c r="O29" s="4"/>
    </row>
    <row r="30" spans="1:15" ht="13.5">
      <c r="A30" s="359" t="s">
        <v>214</v>
      </c>
      <c r="B30" s="359"/>
      <c r="C30" s="10" t="s">
        <v>234</v>
      </c>
      <c r="D30" s="10" t="s">
        <v>235</v>
      </c>
      <c r="E30" s="10" t="s">
        <v>234</v>
      </c>
      <c r="F30" s="10">
        <v>611</v>
      </c>
      <c r="G30" s="12" t="s">
        <v>242</v>
      </c>
      <c r="H30" s="12"/>
      <c r="I30" s="10" t="s">
        <v>237</v>
      </c>
      <c r="J30" s="11"/>
      <c r="K30" s="82">
        <v>0</v>
      </c>
      <c r="L30" s="78">
        <f>SUM(L31)</f>
        <v>59720</v>
      </c>
      <c r="M30" s="78">
        <f>SUM(M31)</f>
        <v>59720</v>
      </c>
      <c r="N30" s="78">
        <f>SUM(N31)</f>
        <v>59720</v>
      </c>
      <c r="O30" s="4"/>
    </row>
    <row r="31" spans="1:15" ht="13.5">
      <c r="A31" s="393" t="s">
        <v>214</v>
      </c>
      <c r="B31" s="393"/>
      <c r="C31" s="13" t="s">
        <v>234</v>
      </c>
      <c r="D31" s="13" t="s">
        <v>235</v>
      </c>
      <c r="E31" s="13" t="s">
        <v>234</v>
      </c>
      <c r="F31" s="13">
        <v>611</v>
      </c>
      <c r="G31" s="14" t="s">
        <v>242</v>
      </c>
      <c r="H31" s="14" t="s">
        <v>404</v>
      </c>
      <c r="I31" s="13" t="s">
        <v>237</v>
      </c>
      <c r="J31" s="9">
        <v>244</v>
      </c>
      <c r="K31" s="80"/>
      <c r="L31" s="79">
        <v>59720</v>
      </c>
      <c r="M31" s="79">
        <v>59720</v>
      </c>
      <c r="N31" s="79">
        <v>59720</v>
      </c>
      <c r="O31" s="4"/>
    </row>
    <row r="32" spans="1:15" ht="13.5">
      <c r="A32" s="359" t="s">
        <v>215</v>
      </c>
      <c r="B32" s="359"/>
      <c r="C32" s="10" t="s">
        <v>234</v>
      </c>
      <c r="D32" s="10" t="s">
        <v>235</v>
      </c>
      <c r="E32" s="10" t="s">
        <v>234</v>
      </c>
      <c r="F32" s="10">
        <v>611</v>
      </c>
      <c r="G32" s="12" t="s">
        <v>243</v>
      </c>
      <c r="H32" s="12"/>
      <c r="I32" s="10" t="s">
        <v>237</v>
      </c>
      <c r="J32" s="11"/>
      <c r="K32" s="82">
        <f>SUM(K33)</f>
        <v>83.3</v>
      </c>
      <c r="L32" s="78">
        <f>SUM(L33)</f>
        <v>229333.33</v>
      </c>
      <c r="M32" s="78">
        <f>SUM(M33)</f>
        <v>229333.33</v>
      </c>
      <c r="N32" s="78">
        <f>SUM(N33)</f>
        <v>229333.33</v>
      </c>
      <c r="O32" s="4"/>
    </row>
    <row r="33" spans="1:15" ht="13.5">
      <c r="A33" s="393" t="s">
        <v>215</v>
      </c>
      <c r="B33" s="393"/>
      <c r="C33" s="13" t="s">
        <v>234</v>
      </c>
      <c r="D33" s="13" t="s">
        <v>235</v>
      </c>
      <c r="E33" s="13" t="s">
        <v>234</v>
      </c>
      <c r="F33" s="13">
        <v>611</v>
      </c>
      <c r="G33" s="14" t="s">
        <v>243</v>
      </c>
      <c r="H33" s="14" t="s">
        <v>404</v>
      </c>
      <c r="I33" s="13" t="s">
        <v>237</v>
      </c>
      <c r="J33" s="9">
        <v>244</v>
      </c>
      <c r="K33" s="80">
        <v>83.3</v>
      </c>
      <c r="L33" s="79">
        <v>229333.33</v>
      </c>
      <c r="M33" s="79">
        <v>229333.33</v>
      </c>
      <c r="N33" s="79">
        <v>229333.33</v>
      </c>
      <c r="O33" s="4"/>
    </row>
    <row r="34" spans="1:15" ht="13.5">
      <c r="A34" s="359" t="s">
        <v>405</v>
      </c>
      <c r="B34" s="359"/>
      <c r="C34" s="10" t="s">
        <v>234</v>
      </c>
      <c r="D34" s="10" t="s">
        <v>235</v>
      </c>
      <c r="E34" s="10" t="s">
        <v>234</v>
      </c>
      <c r="F34" s="10">
        <v>611</v>
      </c>
      <c r="G34" s="12" t="s">
        <v>363</v>
      </c>
      <c r="H34" s="12"/>
      <c r="I34" s="10" t="s">
        <v>237</v>
      </c>
      <c r="J34" s="11"/>
      <c r="K34" s="82">
        <v>0</v>
      </c>
      <c r="L34" s="78">
        <f>SUM(L35)</f>
        <v>78825.8</v>
      </c>
      <c r="M34" s="78">
        <f>SUM(M35)</f>
        <v>78825.8</v>
      </c>
      <c r="N34" s="78">
        <f>SUM(N35)</f>
        <v>78825.8</v>
      </c>
      <c r="O34" s="4"/>
    </row>
    <row r="35" spans="1:15" ht="15.75" customHeight="1" thickBot="1">
      <c r="A35" s="360" t="s">
        <v>405</v>
      </c>
      <c r="B35" s="360"/>
      <c r="C35" s="94" t="s">
        <v>234</v>
      </c>
      <c r="D35" s="94" t="s">
        <v>235</v>
      </c>
      <c r="E35" s="94" t="s">
        <v>234</v>
      </c>
      <c r="F35" s="94">
        <v>611</v>
      </c>
      <c r="G35" s="95" t="s">
        <v>363</v>
      </c>
      <c r="H35" s="95" t="s">
        <v>404</v>
      </c>
      <c r="I35" s="94" t="s">
        <v>237</v>
      </c>
      <c r="J35" s="96">
        <v>244</v>
      </c>
      <c r="K35" s="142"/>
      <c r="L35" s="97">
        <v>78825.8</v>
      </c>
      <c r="M35" s="97">
        <v>78825.8</v>
      </c>
      <c r="N35" s="97">
        <v>78825.8</v>
      </c>
      <c r="O35" s="4"/>
    </row>
    <row r="36" spans="1:15" s="86" customFormat="1" ht="26.25" customHeight="1" thickBot="1">
      <c r="A36" s="363" t="s">
        <v>406</v>
      </c>
      <c r="B36" s="364"/>
      <c r="C36" s="102" t="s">
        <v>234</v>
      </c>
      <c r="D36" s="102" t="s">
        <v>235</v>
      </c>
      <c r="E36" s="102" t="s">
        <v>236</v>
      </c>
      <c r="F36" s="102"/>
      <c r="G36" s="102"/>
      <c r="H36" s="102"/>
      <c r="I36" s="102" t="s">
        <v>407</v>
      </c>
      <c r="J36" s="103"/>
      <c r="K36" s="143">
        <f>SUM(K37)</f>
        <v>13303.41</v>
      </c>
      <c r="L36" s="104">
        <f>SUM(L37)</f>
        <v>39263700</v>
      </c>
      <c r="M36" s="104">
        <f>SUM(M37)</f>
        <v>41004900</v>
      </c>
      <c r="N36" s="105">
        <f>SUM(N37)</f>
        <v>43435600</v>
      </c>
      <c r="O36" s="85"/>
    </row>
    <row r="37" spans="1:15" s="86" customFormat="1" ht="13.5">
      <c r="A37" s="367"/>
      <c r="B37" s="368"/>
      <c r="C37" s="98" t="s">
        <v>234</v>
      </c>
      <c r="D37" s="98" t="s">
        <v>235</v>
      </c>
      <c r="E37" s="98" t="s">
        <v>236</v>
      </c>
      <c r="F37" s="98">
        <v>611</v>
      </c>
      <c r="G37" s="99"/>
      <c r="H37" s="99"/>
      <c r="I37" s="98" t="s">
        <v>407</v>
      </c>
      <c r="J37" s="100"/>
      <c r="K37" s="144">
        <f>SUM(K38+K40+K43+K45+K47+K49+K51+K53+K55)</f>
        <v>13303.41</v>
      </c>
      <c r="L37" s="101">
        <f>SUM(L38+L40+L43+L45+L47+L49+L51+L53+L55)</f>
        <v>39263700</v>
      </c>
      <c r="M37" s="101">
        <f>SUM(M38+M40+M43+M45+M47+M49+M51+M53+M55)</f>
        <v>41004900</v>
      </c>
      <c r="N37" s="101">
        <f>SUM(N38+N40+N43+N45+N47+N49+N51+N53+N55)</f>
        <v>43435600</v>
      </c>
      <c r="O37" s="85"/>
    </row>
    <row r="38" spans="1:15" s="86" customFormat="1" ht="13.5">
      <c r="A38" s="347" t="s">
        <v>210</v>
      </c>
      <c r="B38" s="348"/>
      <c r="C38" s="10" t="s">
        <v>234</v>
      </c>
      <c r="D38" s="10" t="s">
        <v>235</v>
      </c>
      <c r="E38" s="10" t="s">
        <v>236</v>
      </c>
      <c r="F38" s="10">
        <v>611</v>
      </c>
      <c r="G38" s="12" t="s">
        <v>239</v>
      </c>
      <c r="H38" s="12"/>
      <c r="I38" s="10" t="s">
        <v>407</v>
      </c>
      <c r="J38" s="74"/>
      <c r="K38" s="82">
        <f>SUM(K39)</f>
        <v>0</v>
      </c>
      <c r="L38" s="78">
        <f>SUM(L39)</f>
        <v>29164527.31</v>
      </c>
      <c r="M38" s="78">
        <f>SUM(M39)</f>
        <v>30501854.5</v>
      </c>
      <c r="N38" s="78">
        <f>SUM(N39)</f>
        <v>32368751.58</v>
      </c>
      <c r="O38" s="85"/>
    </row>
    <row r="39" spans="1:15" ht="13.5">
      <c r="A39" s="345" t="s">
        <v>210</v>
      </c>
      <c r="B39" s="346"/>
      <c r="C39" s="73" t="s">
        <v>234</v>
      </c>
      <c r="D39" s="73" t="s">
        <v>235</v>
      </c>
      <c r="E39" s="73" t="s">
        <v>236</v>
      </c>
      <c r="F39" s="73">
        <v>611</v>
      </c>
      <c r="G39" s="14" t="s">
        <v>239</v>
      </c>
      <c r="H39" s="14" t="s">
        <v>408</v>
      </c>
      <c r="I39" s="73" t="s">
        <v>407</v>
      </c>
      <c r="J39" s="9">
        <v>111</v>
      </c>
      <c r="K39" s="80"/>
      <c r="L39" s="79">
        <v>29164527.31</v>
      </c>
      <c r="M39" s="79">
        <v>30501854.5</v>
      </c>
      <c r="N39" s="79">
        <v>32368751.58</v>
      </c>
      <c r="O39" s="4"/>
    </row>
    <row r="40" spans="1:15" s="86" customFormat="1" ht="13.5">
      <c r="A40" s="347" t="s">
        <v>390</v>
      </c>
      <c r="B40" s="348"/>
      <c r="C40" s="10" t="s">
        <v>234</v>
      </c>
      <c r="D40" s="10" t="s">
        <v>235</v>
      </c>
      <c r="E40" s="10" t="s">
        <v>236</v>
      </c>
      <c r="F40" s="10">
        <v>611</v>
      </c>
      <c r="G40" s="12" t="s">
        <v>389</v>
      </c>
      <c r="H40" s="12"/>
      <c r="I40" s="10" t="s">
        <v>407</v>
      </c>
      <c r="J40" s="74"/>
      <c r="K40" s="82">
        <f>SUM(K41)</f>
        <v>8903.41</v>
      </c>
      <c r="L40" s="78">
        <f>SUM(L41:L42)</f>
        <v>64267.7</v>
      </c>
      <c r="M40" s="78">
        <f>SUM(M41:M42)</f>
        <v>64267.7</v>
      </c>
      <c r="N40" s="78">
        <f>SUM(N41:N42)</f>
        <v>64267.7</v>
      </c>
      <c r="O40" s="85"/>
    </row>
    <row r="41" spans="1:15" ht="13.5">
      <c r="A41" s="345" t="s">
        <v>390</v>
      </c>
      <c r="B41" s="346"/>
      <c r="C41" s="73" t="s">
        <v>234</v>
      </c>
      <c r="D41" s="73" t="s">
        <v>235</v>
      </c>
      <c r="E41" s="73" t="s">
        <v>236</v>
      </c>
      <c r="F41" s="73">
        <v>611</v>
      </c>
      <c r="G41" s="14" t="s">
        <v>389</v>
      </c>
      <c r="H41" s="14" t="s">
        <v>408</v>
      </c>
      <c r="I41" s="73" t="s">
        <v>407</v>
      </c>
      <c r="J41" s="9">
        <v>111</v>
      </c>
      <c r="K41" s="80">
        <v>8903.41</v>
      </c>
      <c r="L41" s="79">
        <v>61335</v>
      </c>
      <c r="M41" s="79">
        <v>61335</v>
      </c>
      <c r="N41" s="79">
        <v>61335</v>
      </c>
      <c r="O41" s="4"/>
    </row>
    <row r="42" spans="1:15" ht="13.5">
      <c r="A42" s="345" t="s">
        <v>390</v>
      </c>
      <c r="B42" s="346"/>
      <c r="C42" s="73" t="s">
        <v>234</v>
      </c>
      <c r="D42" s="73" t="s">
        <v>235</v>
      </c>
      <c r="E42" s="73" t="s">
        <v>236</v>
      </c>
      <c r="F42" s="73">
        <v>611</v>
      </c>
      <c r="G42" s="14" t="s">
        <v>389</v>
      </c>
      <c r="H42" s="14" t="s">
        <v>408</v>
      </c>
      <c r="I42" s="73" t="s">
        <v>407</v>
      </c>
      <c r="J42" s="9">
        <v>112</v>
      </c>
      <c r="K42" s="80"/>
      <c r="L42" s="79">
        <v>2932.7</v>
      </c>
      <c r="M42" s="79">
        <v>2932.7</v>
      </c>
      <c r="N42" s="79">
        <v>2932.7</v>
      </c>
      <c r="O42" s="4"/>
    </row>
    <row r="43" spans="1:15" s="86" customFormat="1" ht="13.5">
      <c r="A43" s="347" t="s">
        <v>212</v>
      </c>
      <c r="B43" s="348"/>
      <c r="C43" s="10" t="s">
        <v>234</v>
      </c>
      <c r="D43" s="10" t="s">
        <v>235</v>
      </c>
      <c r="E43" s="10" t="s">
        <v>236</v>
      </c>
      <c r="F43" s="10">
        <v>611</v>
      </c>
      <c r="G43" s="12" t="s">
        <v>240</v>
      </c>
      <c r="H43" s="12"/>
      <c r="I43" s="10" t="s">
        <v>407</v>
      </c>
      <c r="J43" s="74"/>
      <c r="K43" s="82">
        <v>0</v>
      </c>
      <c r="L43" s="78">
        <f>SUM(L44)</f>
        <v>8807687.25</v>
      </c>
      <c r="M43" s="78">
        <f>SUM(M44)</f>
        <v>9211560.06</v>
      </c>
      <c r="N43" s="78">
        <f>SUM(N44)</f>
        <v>9775362.98</v>
      </c>
      <c r="O43" s="85"/>
    </row>
    <row r="44" spans="1:15" ht="13.5">
      <c r="A44" s="345" t="s">
        <v>212</v>
      </c>
      <c r="B44" s="346"/>
      <c r="C44" s="73" t="s">
        <v>234</v>
      </c>
      <c r="D44" s="73" t="s">
        <v>235</v>
      </c>
      <c r="E44" s="73" t="s">
        <v>236</v>
      </c>
      <c r="F44" s="73">
        <v>611</v>
      </c>
      <c r="G44" s="14" t="s">
        <v>240</v>
      </c>
      <c r="H44" s="14" t="s">
        <v>408</v>
      </c>
      <c r="I44" s="73" t="s">
        <v>407</v>
      </c>
      <c r="J44" s="9">
        <v>119</v>
      </c>
      <c r="K44" s="80"/>
      <c r="L44" s="79">
        <v>8807687.25</v>
      </c>
      <c r="M44" s="79">
        <v>9211560.06</v>
      </c>
      <c r="N44" s="79">
        <v>9775362.98</v>
      </c>
      <c r="O44" s="4"/>
    </row>
    <row r="45" spans="1:15" s="91" customFormat="1" ht="13.5">
      <c r="A45" s="347" t="s">
        <v>213</v>
      </c>
      <c r="B45" s="348"/>
      <c r="C45" s="10" t="s">
        <v>234</v>
      </c>
      <c r="D45" s="10" t="s">
        <v>235</v>
      </c>
      <c r="E45" s="10" t="s">
        <v>236</v>
      </c>
      <c r="F45" s="10">
        <v>611</v>
      </c>
      <c r="G45" s="12" t="s">
        <v>241</v>
      </c>
      <c r="H45" s="12"/>
      <c r="I45" s="10" t="s">
        <v>407</v>
      </c>
      <c r="J45" s="74"/>
      <c r="K45" s="82">
        <f>SUM(K46)</f>
        <v>4400</v>
      </c>
      <c r="L45" s="78">
        <f>SUM(L46)</f>
        <v>110477.36</v>
      </c>
      <c r="M45" s="78">
        <f>SUM(M46)</f>
        <v>110477.36</v>
      </c>
      <c r="N45" s="78">
        <f>SUM(N46)</f>
        <v>110477.36</v>
      </c>
      <c r="O45" s="90"/>
    </row>
    <row r="46" spans="1:15" s="89" customFormat="1" ht="13.5">
      <c r="A46" s="345" t="s">
        <v>213</v>
      </c>
      <c r="B46" s="346"/>
      <c r="C46" s="73" t="s">
        <v>234</v>
      </c>
      <c r="D46" s="73" t="s">
        <v>235</v>
      </c>
      <c r="E46" s="73" t="s">
        <v>236</v>
      </c>
      <c r="F46" s="73">
        <v>611</v>
      </c>
      <c r="G46" s="14" t="s">
        <v>241</v>
      </c>
      <c r="H46" s="14" t="s">
        <v>408</v>
      </c>
      <c r="I46" s="73" t="s">
        <v>407</v>
      </c>
      <c r="J46" s="9">
        <v>244</v>
      </c>
      <c r="K46" s="80">
        <v>4400</v>
      </c>
      <c r="L46" s="79">
        <v>110477.36</v>
      </c>
      <c r="M46" s="79">
        <v>110477.36</v>
      </c>
      <c r="N46" s="79">
        <v>110477.36</v>
      </c>
      <c r="O46" s="88"/>
    </row>
    <row r="47" spans="1:15" s="86" customFormat="1" ht="13.5">
      <c r="A47" s="347" t="s">
        <v>224</v>
      </c>
      <c r="B47" s="348"/>
      <c r="C47" s="10" t="s">
        <v>234</v>
      </c>
      <c r="D47" s="10" t="s">
        <v>235</v>
      </c>
      <c r="E47" s="10" t="s">
        <v>236</v>
      </c>
      <c r="F47" s="10">
        <v>611</v>
      </c>
      <c r="G47" s="12" t="s">
        <v>245</v>
      </c>
      <c r="H47" s="12"/>
      <c r="I47" s="10" t="s">
        <v>407</v>
      </c>
      <c r="J47" s="74"/>
      <c r="K47" s="82">
        <v>0</v>
      </c>
      <c r="L47" s="78">
        <f>SUM(L48)</f>
        <v>77850</v>
      </c>
      <c r="M47" s="78">
        <f>SUM(M48)</f>
        <v>77850</v>
      </c>
      <c r="N47" s="78">
        <f>SUM(N48)</f>
        <v>77850</v>
      </c>
      <c r="O47" s="85"/>
    </row>
    <row r="48" spans="1:15" s="87" customFormat="1" ht="13.5">
      <c r="A48" s="345" t="s">
        <v>224</v>
      </c>
      <c r="B48" s="346"/>
      <c r="C48" s="73" t="s">
        <v>234</v>
      </c>
      <c r="D48" s="73" t="s">
        <v>235</v>
      </c>
      <c r="E48" s="73" t="s">
        <v>236</v>
      </c>
      <c r="F48" s="73">
        <v>611</v>
      </c>
      <c r="G48" s="14" t="s">
        <v>245</v>
      </c>
      <c r="H48" s="14" t="s">
        <v>408</v>
      </c>
      <c r="I48" s="73" t="s">
        <v>407</v>
      </c>
      <c r="J48" s="9">
        <v>244</v>
      </c>
      <c r="K48" s="80">
        <v>0</v>
      </c>
      <c r="L48" s="79">
        <v>77850</v>
      </c>
      <c r="M48" s="79">
        <v>77850</v>
      </c>
      <c r="N48" s="79">
        <v>77850</v>
      </c>
      <c r="O48" s="4"/>
    </row>
    <row r="49" spans="1:15" s="86" customFormat="1" ht="13.5">
      <c r="A49" s="347" t="s">
        <v>214</v>
      </c>
      <c r="B49" s="348"/>
      <c r="C49" s="10" t="s">
        <v>234</v>
      </c>
      <c r="D49" s="10" t="s">
        <v>235</v>
      </c>
      <c r="E49" s="10" t="s">
        <v>236</v>
      </c>
      <c r="F49" s="10">
        <v>611</v>
      </c>
      <c r="G49" s="12" t="s">
        <v>242</v>
      </c>
      <c r="H49" s="12"/>
      <c r="I49" s="10" t="s">
        <v>407</v>
      </c>
      <c r="J49" s="74"/>
      <c r="K49" s="82">
        <v>0</v>
      </c>
      <c r="L49" s="78">
        <f>SUM(L50)</f>
        <v>458563</v>
      </c>
      <c r="M49" s="78">
        <f>SUM(M50)</f>
        <v>458563</v>
      </c>
      <c r="N49" s="78">
        <f>SUM(N50)</f>
        <v>458563</v>
      </c>
      <c r="O49" s="85"/>
    </row>
    <row r="50" spans="1:15" s="87" customFormat="1" ht="13.5">
      <c r="A50" s="345" t="s">
        <v>214</v>
      </c>
      <c r="B50" s="346"/>
      <c r="C50" s="73" t="s">
        <v>234</v>
      </c>
      <c r="D50" s="73" t="s">
        <v>235</v>
      </c>
      <c r="E50" s="73" t="s">
        <v>236</v>
      </c>
      <c r="F50" s="73">
        <v>611</v>
      </c>
      <c r="G50" s="14" t="s">
        <v>242</v>
      </c>
      <c r="H50" s="14" t="s">
        <v>408</v>
      </c>
      <c r="I50" s="73" t="s">
        <v>407</v>
      </c>
      <c r="J50" s="9">
        <v>244</v>
      </c>
      <c r="K50" s="80"/>
      <c r="L50" s="79">
        <v>458563</v>
      </c>
      <c r="M50" s="79">
        <v>458563</v>
      </c>
      <c r="N50" s="79">
        <v>458563</v>
      </c>
      <c r="O50" s="4"/>
    </row>
    <row r="51" spans="1:15" s="86" customFormat="1" ht="13.5">
      <c r="A51" s="347" t="s">
        <v>215</v>
      </c>
      <c r="B51" s="348"/>
      <c r="C51" s="10" t="s">
        <v>234</v>
      </c>
      <c r="D51" s="10" t="s">
        <v>235</v>
      </c>
      <c r="E51" s="10" t="s">
        <v>236</v>
      </c>
      <c r="F51" s="10">
        <v>611</v>
      </c>
      <c r="G51" s="12" t="s">
        <v>243</v>
      </c>
      <c r="H51" s="12"/>
      <c r="I51" s="10" t="s">
        <v>407</v>
      </c>
      <c r="J51" s="74"/>
      <c r="K51" s="82">
        <v>0</v>
      </c>
      <c r="L51" s="78">
        <f>SUM(L52)</f>
        <v>248411.5</v>
      </c>
      <c r="M51" s="78">
        <f>SUM(M52)</f>
        <v>248411.5</v>
      </c>
      <c r="N51" s="78">
        <f>SUM(N52)</f>
        <v>248411.5</v>
      </c>
      <c r="O51" s="85"/>
    </row>
    <row r="52" spans="1:15" s="87" customFormat="1" ht="13.5">
      <c r="A52" s="345" t="s">
        <v>215</v>
      </c>
      <c r="B52" s="346"/>
      <c r="C52" s="73" t="s">
        <v>234</v>
      </c>
      <c r="D52" s="73" t="s">
        <v>235</v>
      </c>
      <c r="E52" s="73" t="s">
        <v>236</v>
      </c>
      <c r="F52" s="73">
        <v>611</v>
      </c>
      <c r="G52" s="14" t="s">
        <v>243</v>
      </c>
      <c r="H52" s="14" t="s">
        <v>408</v>
      </c>
      <c r="I52" s="73" t="s">
        <v>407</v>
      </c>
      <c r="J52" s="9">
        <v>244</v>
      </c>
      <c r="K52" s="80"/>
      <c r="L52" s="79">
        <v>248411.5</v>
      </c>
      <c r="M52" s="79">
        <v>248411.5</v>
      </c>
      <c r="N52" s="79">
        <v>248411.5</v>
      </c>
      <c r="O52" s="4"/>
    </row>
    <row r="53" spans="1:15" s="91" customFormat="1" ht="13.5">
      <c r="A53" s="347" t="s">
        <v>405</v>
      </c>
      <c r="B53" s="348"/>
      <c r="C53" s="10" t="s">
        <v>234</v>
      </c>
      <c r="D53" s="10" t="s">
        <v>235</v>
      </c>
      <c r="E53" s="10" t="s">
        <v>236</v>
      </c>
      <c r="F53" s="10">
        <v>611</v>
      </c>
      <c r="G53" s="12" t="s">
        <v>363</v>
      </c>
      <c r="H53" s="12"/>
      <c r="I53" s="10" t="s">
        <v>407</v>
      </c>
      <c r="J53" s="74"/>
      <c r="K53" s="82">
        <v>0</v>
      </c>
      <c r="L53" s="78">
        <f>SUM(L54)</f>
        <v>310893</v>
      </c>
      <c r="M53" s="78">
        <f>SUM(M54)</f>
        <v>310893</v>
      </c>
      <c r="N53" s="78">
        <f>SUM(N54)</f>
        <v>310893</v>
      </c>
      <c r="O53" s="90"/>
    </row>
    <row r="54" spans="1:15" s="87" customFormat="1" ht="13.5">
      <c r="A54" s="345" t="s">
        <v>405</v>
      </c>
      <c r="B54" s="346"/>
      <c r="C54" s="73" t="s">
        <v>234</v>
      </c>
      <c r="D54" s="73" t="s">
        <v>235</v>
      </c>
      <c r="E54" s="73" t="s">
        <v>236</v>
      </c>
      <c r="F54" s="73">
        <v>611</v>
      </c>
      <c r="G54" s="14" t="s">
        <v>363</v>
      </c>
      <c r="H54" s="14" t="s">
        <v>408</v>
      </c>
      <c r="I54" s="73" t="s">
        <v>407</v>
      </c>
      <c r="J54" s="9">
        <v>244</v>
      </c>
      <c r="K54" s="80"/>
      <c r="L54" s="79">
        <v>310893</v>
      </c>
      <c r="M54" s="79">
        <v>310893</v>
      </c>
      <c r="N54" s="79">
        <v>310893</v>
      </c>
      <c r="O54" s="4"/>
    </row>
    <row r="55" spans="1:15" s="86" customFormat="1" ht="24" customHeight="1">
      <c r="A55" s="347" t="s">
        <v>438</v>
      </c>
      <c r="B55" s="348"/>
      <c r="C55" s="10" t="s">
        <v>234</v>
      </c>
      <c r="D55" s="10" t="s">
        <v>235</v>
      </c>
      <c r="E55" s="10" t="s">
        <v>236</v>
      </c>
      <c r="F55" s="10">
        <v>611</v>
      </c>
      <c r="G55" s="12" t="s">
        <v>409</v>
      </c>
      <c r="H55" s="12"/>
      <c r="I55" s="10" t="s">
        <v>407</v>
      </c>
      <c r="J55" s="74"/>
      <c r="K55" s="82">
        <v>0</v>
      </c>
      <c r="L55" s="78">
        <f>SUM(L56)</f>
        <v>21022.88</v>
      </c>
      <c r="M55" s="78">
        <f>SUM(M56)</f>
        <v>21022.88</v>
      </c>
      <c r="N55" s="78">
        <f>SUM(N56)</f>
        <v>21022.88</v>
      </c>
      <c r="O55" s="85"/>
    </row>
    <row r="56" spans="1:15" s="87" customFormat="1" ht="27" customHeight="1" thickBot="1">
      <c r="A56" s="349" t="s">
        <v>438</v>
      </c>
      <c r="B56" s="350"/>
      <c r="C56" s="94" t="s">
        <v>234</v>
      </c>
      <c r="D56" s="94" t="s">
        <v>235</v>
      </c>
      <c r="E56" s="94" t="s">
        <v>236</v>
      </c>
      <c r="F56" s="94">
        <v>611</v>
      </c>
      <c r="G56" s="95" t="s">
        <v>409</v>
      </c>
      <c r="H56" s="95" t="s">
        <v>408</v>
      </c>
      <c r="I56" s="94" t="s">
        <v>407</v>
      </c>
      <c r="J56" s="96">
        <v>244</v>
      </c>
      <c r="K56" s="142"/>
      <c r="L56" s="97">
        <v>21022.88</v>
      </c>
      <c r="M56" s="97">
        <v>21022.88</v>
      </c>
      <c r="N56" s="97">
        <v>21022.88</v>
      </c>
      <c r="O56" s="4"/>
    </row>
    <row r="57" spans="1:15" s="86" customFormat="1" ht="24" customHeight="1" thickBot="1">
      <c r="A57" s="363" t="s">
        <v>406</v>
      </c>
      <c r="B57" s="364"/>
      <c r="C57" s="102" t="s">
        <v>234</v>
      </c>
      <c r="D57" s="102" t="s">
        <v>235</v>
      </c>
      <c r="E57" s="102" t="s">
        <v>247</v>
      </c>
      <c r="F57" s="102"/>
      <c r="G57" s="102"/>
      <c r="H57" s="102"/>
      <c r="I57" s="102" t="s">
        <v>410</v>
      </c>
      <c r="J57" s="103"/>
      <c r="K57" s="143">
        <f>SUM(K58)</f>
        <v>46000.22</v>
      </c>
      <c r="L57" s="104">
        <f>SUM(L58)</f>
        <v>299400</v>
      </c>
      <c r="M57" s="104">
        <f>SUM(M58)</f>
        <v>299400</v>
      </c>
      <c r="N57" s="105">
        <f>SUM(N58)</f>
        <v>318900</v>
      </c>
      <c r="O57" s="85"/>
    </row>
    <row r="58" spans="1:15" s="86" customFormat="1" ht="15" customHeight="1">
      <c r="A58" s="354"/>
      <c r="B58" s="355"/>
      <c r="C58" s="98" t="s">
        <v>234</v>
      </c>
      <c r="D58" s="98" t="s">
        <v>235</v>
      </c>
      <c r="E58" s="98" t="s">
        <v>247</v>
      </c>
      <c r="F58" s="98">
        <v>611</v>
      </c>
      <c r="G58" s="99"/>
      <c r="H58" s="99"/>
      <c r="I58" s="98" t="s">
        <v>410</v>
      </c>
      <c r="J58" s="100"/>
      <c r="K58" s="144">
        <f>SUM(K61+K59)</f>
        <v>46000.22</v>
      </c>
      <c r="L58" s="101">
        <f>SUM(L61+L59)</f>
        <v>299400</v>
      </c>
      <c r="M58" s="101">
        <f>SUM(M61+M59)</f>
        <v>299400</v>
      </c>
      <c r="N58" s="101">
        <f>SUM(N61+N59)</f>
        <v>318900</v>
      </c>
      <c r="O58" s="85"/>
    </row>
    <row r="59" spans="1:15" s="86" customFormat="1" ht="13.5">
      <c r="A59" s="347" t="s">
        <v>210</v>
      </c>
      <c r="B59" s="348"/>
      <c r="C59" s="10" t="s">
        <v>234</v>
      </c>
      <c r="D59" s="10" t="s">
        <v>235</v>
      </c>
      <c r="E59" s="10" t="s">
        <v>247</v>
      </c>
      <c r="F59" s="10">
        <v>611</v>
      </c>
      <c r="G59" s="12" t="s">
        <v>239</v>
      </c>
      <c r="H59" s="12"/>
      <c r="I59" s="10" t="s">
        <v>410</v>
      </c>
      <c r="J59" s="74"/>
      <c r="K59" s="82">
        <f>SUM(K60)</f>
        <v>36269.63</v>
      </c>
      <c r="L59" s="78">
        <f>SUM(L60)</f>
        <v>229954</v>
      </c>
      <c r="M59" s="78">
        <f>SUM(M60)</f>
        <v>229954</v>
      </c>
      <c r="N59" s="78">
        <f>SUM(N60)</f>
        <v>244931</v>
      </c>
      <c r="O59" s="85"/>
    </row>
    <row r="60" spans="1:15" s="87" customFormat="1" ht="13.5">
      <c r="A60" s="345" t="s">
        <v>210</v>
      </c>
      <c r="B60" s="346"/>
      <c r="C60" s="73" t="s">
        <v>234</v>
      </c>
      <c r="D60" s="73" t="s">
        <v>235</v>
      </c>
      <c r="E60" s="73" t="s">
        <v>247</v>
      </c>
      <c r="F60" s="73">
        <v>611</v>
      </c>
      <c r="G60" s="14" t="s">
        <v>239</v>
      </c>
      <c r="H60" s="14" t="s">
        <v>408</v>
      </c>
      <c r="I60" s="73" t="s">
        <v>410</v>
      </c>
      <c r="J60" s="9">
        <v>111</v>
      </c>
      <c r="K60" s="80">
        <v>36269.63</v>
      </c>
      <c r="L60" s="79">
        <v>229954</v>
      </c>
      <c r="M60" s="79">
        <v>229954</v>
      </c>
      <c r="N60" s="79">
        <v>244931</v>
      </c>
      <c r="O60" s="4"/>
    </row>
    <row r="61" spans="1:15" s="86" customFormat="1" ht="13.5">
      <c r="A61" s="347" t="s">
        <v>212</v>
      </c>
      <c r="B61" s="348"/>
      <c r="C61" s="10" t="s">
        <v>234</v>
      </c>
      <c r="D61" s="10" t="s">
        <v>235</v>
      </c>
      <c r="E61" s="10" t="s">
        <v>247</v>
      </c>
      <c r="F61" s="10">
        <v>611</v>
      </c>
      <c r="G61" s="12" t="s">
        <v>240</v>
      </c>
      <c r="H61" s="12"/>
      <c r="I61" s="10" t="s">
        <v>410</v>
      </c>
      <c r="J61" s="74"/>
      <c r="K61" s="82">
        <f>SUM(K62)</f>
        <v>9730.59</v>
      </c>
      <c r="L61" s="78">
        <f>SUM(L62)</f>
        <v>69446</v>
      </c>
      <c r="M61" s="78">
        <f>SUM(M62)</f>
        <v>69446</v>
      </c>
      <c r="N61" s="78">
        <f>SUM(N62)</f>
        <v>73969</v>
      </c>
      <c r="O61" s="85"/>
    </row>
    <row r="62" spans="1:15" s="87" customFormat="1" ht="14.25" thickBot="1">
      <c r="A62" s="349" t="s">
        <v>212</v>
      </c>
      <c r="B62" s="350"/>
      <c r="C62" s="94" t="s">
        <v>234</v>
      </c>
      <c r="D62" s="94" t="s">
        <v>235</v>
      </c>
      <c r="E62" s="94" t="s">
        <v>247</v>
      </c>
      <c r="F62" s="94">
        <v>611</v>
      </c>
      <c r="G62" s="95" t="s">
        <v>240</v>
      </c>
      <c r="H62" s="95" t="s">
        <v>408</v>
      </c>
      <c r="I62" s="94" t="s">
        <v>410</v>
      </c>
      <c r="J62" s="96">
        <v>119</v>
      </c>
      <c r="K62" s="142">
        <v>9730.59</v>
      </c>
      <c r="L62" s="97">
        <v>69446</v>
      </c>
      <c r="M62" s="97">
        <v>69446</v>
      </c>
      <c r="N62" s="97">
        <v>73969</v>
      </c>
      <c r="O62" s="4"/>
    </row>
    <row r="63" spans="1:15" s="86" customFormat="1" ht="24" customHeight="1" thickBot="1">
      <c r="A63" s="361"/>
      <c r="B63" s="362"/>
      <c r="C63" s="102"/>
      <c r="D63" s="102"/>
      <c r="E63" s="102"/>
      <c r="F63" s="102"/>
      <c r="G63" s="102"/>
      <c r="H63" s="102"/>
      <c r="I63" s="102"/>
      <c r="J63" s="103"/>
      <c r="K63" s="143"/>
      <c r="L63" s="104">
        <f>SUM(L68+L64+L66+L70)</f>
        <v>1426800</v>
      </c>
      <c r="M63" s="104">
        <f>SUM(M68+M64+M66+M70)</f>
        <v>3359200</v>
      </c>
      <c r="N63" s="105">
        <f>SUM(N68+N64+N66+N70)</f>
        <v>3359200</v>
      </c>
      <c r="O63" s="85"/>
    </row>
    <row r="64" spans="1:15" s="86" customFormat="1" ht="13.5">
      <c r="A64" s="347" t="s">
        <v>210</v>
      </c>
      <c r="B64" s="348"/>
      <c r="C64" s="10" t="s">
        <v>234</v>
      </c>
      <c r="D64" s="10" t="s">
        <v>235</v>
      </c>
      <c r="E64" s="10" t="s">
        <v>236</v>
      </c>
      <c r="F64" s="10" t="s">
        <v>411</v>
      </c>
      <c r="G64" s="12" t="s">
        <v>239</v>
      </c>
      <c r="H64" s="12"/>
      <c r="I64" s="10" t="s">
        <v>457</v>
      </c>
      <c r="J64" s="74"/>
      <c r="K64" s="82"/>
      <c r="L64" s="78">
        <f>SUM(L65)</f>
        <v>859984.64</v>
      </c>
      <c r="M64" s="78">
        <f>SUM(M65)</f>
        <v>2580030.72</v>
      </c>
      <c r="N64" s="78">
        <f>SUM(N65)</f>
        <v>2580030.72</v>
      </c>
      <c r="O64" s="85"/>
    </row>
    <row r="65" spans="1:15" s="87" customFormat="1" ht="13.5">
      <c r="A65" s="345" t="s">
        <v>210</v>
      </c>
      <c r="B65" s="346"/>
      <c r="C65" s="161" t="s">
        <v>234</v>
      </c>
      <c r="D65" s="161" t="s">
        <v>235</v>
      </c>
      <c r="E65" s="161" t="s">
        <v>236</v>
      </c>
      <c r="F65" s="161" t="s">
        <v>411</v>
      </c>
      <c r="G65" s="14" t="s">
        <v>239</v>
      </c>
      <c r="H65" s="14" t="s">
        <v>455</v>
      </c>
      <c r="I65" s="161" t="s">
        <v>457</v>
      </c>
      <c r="J65" s="9">
        <v>111</v>
      </c>
      <c r="K65" s="80"/>
      <c r="L65" s="79">
        <v>859984.64</v>
      </c>
      <c r="M65" s="79">
        <v>2580030.72</v>
      </c>
      <c r="N65" s="79">
        <v>2580030.72</v>
      </c>
      <c r="O65" s="4"/>
    </row>
    <row r="66" spans="1:15" s="86" customFormat="1" ht="13.5">
      <c r="A66" s="347" t="s">
        <v>212</v>
      </c>
      <c r="B66" s="348"/>
      <c r="C66" s="10" t="s">
        <v>234</v>
      </c>
      <c r="D66" s="10" t="s">
        <v>235</v>
      </c>
      <c r="E66" s="10" t="s">
        <v>236</v>
      </c>
      <c r="F66" s="10" t="s">
        <v>411</v>
      </c>
      <c r="G66" s="12" t="s">
        <v>240</v>
      </c>
      <c r="H66" s="12"/>
      <c r="I66" s="10" t="s">
        <v>457</v>
      </c>
      <c r="J66" s="74"/>
      <c r="K66" s="82"/>
      <c r="L66" s="78">
        <f>SUM(L67)</f>
        <v>259715.36</v>
      </c>
      <c r="M66" s="78">
        <f>SUM(M67)</f>
        <v>779169.28</v>
      </c>
      <c r="N66" s="78">
        <f>SUM(N67)</f>
        <v>779169.28</v>
      </c>
      <c r="O66" s="85"/>
    </row>
    <row r="67" spans="1:15" s="87" customFormat="1" ht="13.5">
      <c r="A67" s="356" t="s">
        <v>212</v>
      </c>
      <c r="B67" s="356"/>
      <c r="C67" s="161" t="s">
        <v>234</v>
      </c>
      <c r="D67" s="161" t="s">
        <v>235</v>
      </c>
      <c r="E67" s="161" t="s">
        <v>236</v>
      </c>
      <c r="F67" s="161" t="s">
        <v>411</v>
      </c>
      <c r="G67" s="14" t="s">
        <v>240</v>
      </c>
      <c r="H67" s="14" t="s">
        <v>456</v>
      </c>
      <c r="I67" s="161" t="s">
        <v>457</v>
      </c>
      <c r="J67" s="9">
        <v>119</v>
      </c>
      <c r="K67" s="80"/>
      <c r="L67" s="79">
        <v>259715.36</v>
      </c>
      <c r="M67" s="79">
        <v>779169.28</v>
      </c>
      <c r="N67" s="79">
        <v>779169.28</v>
      </c>
      <c r="O67" s="4"/>
    </row>
    <row r="68" spans="1:15" s="86" customFormat="1" ht="24" customHeight="1">
      <c r="A68" s="354" t="s">
        <v>218</v>
      </c>
      <c r="B68" s="355"/>
      <c r="C68" s="98" t="s">
        <v>234</v>
      </c>
      <c r="D68" s="98" t="s">
        <v>235</v>
      </c>
      <c r="E68" s="98" t="s">
        <v>236</v>
      </c>
      <c r="F68" s="98" t="s">
        <v>411</v>
      </c>
      <c r="G68" s="99" t="s">
        <v>245</v>
      </c>
      <c r="H68" s="99"/>
      <c r="I68" s="98"/>
      <c r="J68" s="100"/>
      <c r="K68" s="144"/>
      <c r="L68" s="101">
        <f>SUM(L69)</f>
        <v>274100</v>
      </c>
      <c r="M68" s="101">
        <f>SUM(M69)</f>
        <v>0</v>
      </c>
      <c r="N68" s="101">
        <f>SUM(N69)</f>
        <v>0</v>
      </c>
      <c r="O68" s="85"/>
    </row>
    <row r="69" spans="1:15" s="87" customFormat="1" ht="35.25" customHeight="1">
      <c r="A69" s="356" t="s">
        <v>412</v>
      </c>
      <c r="B69" s="356"/>
      <c r="C69" s="162" t="s">
        <v>234</v>
      </c>
      <c r="D69" s="162" t="s">
        <v>235</v>
      </c>
      <c r="E69" s="162" t="s">
        <v>236</v>
      </c>
      <c r="F69" s="162" t="s">
        <v>411</v>
      </c>
      <c r="G69" s="14" t="s">
        <v>245</v>
      </c>
      <c r="H69" s="14" t="s">
        <v>413</v>
      </c>
      <c r="I69" s="162" t="s">
        <v>414</v>
      </c>
      <c r="J69" s="9">
        <v>243</v>
      </c>
      <c r="K69" s="80"/>
      <c r="L69" s="79">
        <f>300700-26600</f>
        <v>274100</v>
      </c>
      <c r="M69" s="79">
        <v>0</v>
      </c>
      <c r="N69" s="79">
        <v>0</v>
      </c>
      <c r="O69" s="4"/>
    </row>
    <row r="70" spans="1:15" s="86" customFormat="1" ht="13.5">
      <c r="A70" s="342" t="s">
        <v>215</v>
      </c>
      <c r="B70" s="342"/>
      <c r="C70" s="10" t="s">
        <v>234</v>
      </c>
      <c r="D70" s="10" t="s">
        <v>235</v>
      </c>
      <c r="E70" s="10" t="s">
        <v>236</v>
      </c>
      <c r="F70" s="10" t="s">
        <v>411</v>
      </c>
      <c r="G70" s="12" t="s">
        <v>243</v>
      </c>
      <c r="H70" s="12"/>
      <c r="I70" s="10"/>
      <c r="J70" s="74"/>
      <c r="K70" s="82"/>
      <c r="L70" s="78">
        <f>SUM(L71)</f>
        <v>33000</v>
      </c>
      <c r="M70" s="78">
        <f>SUM(M71)</f>
        <v>0</v>
      </c>
      <c r="N70" s="78">
        <f>SUM(N71)</f>
        <v>0</v>
      </c>
      <c r="O70" s="85"/>
    </row>
    <row r="71" spans="1:15" s="87" customFormat="1" ht="14.25" thickBot="1">
      <c r="A71" s="343" t="s">
        <v>215</v>
      </c>
      <c r="B71" s="344"/>
      <c r="C71" s="164" t="s">
        <v>234</v>
      </c>
      <c r="D71" s="164" t="s">
        <v>235</v>
      </c>
      <c r="E71" s="164" t="s">
        <v>236</v>
      </c>
      <c r="F71" s="164" t="s">
        <v>411</v>
      </c>
      <c r="G71" s="165" t="s">
        <v>243</v>
      </c>
      <c r="H71" s="165" t="s">
        <v>458</v>
      </c>
      <c r="I71" s="164" t="s">
        <v>459</v>
      </c>
      <c r="J71" s="166">
        <v>244</v>
      </c>
      <c r="K71" s="167"/>
      <c r="L71" s="168">
        <v>33000</v>
      </c>
      <c r="M71" s="168">
        <v>0</v>
      </c>
      <c r="N71" s="169">
        <v>0</v>
      </c>
      <c r="O71" s="4"/>
    </row>
    <row r="72" spans="1:15" s="86" customFormat="1" ht="42" customHeight="1" thickBot="1">
      <c r="A72" s="380" t="s">
        <v>439</v>
      </c>
      <c r="B72" s="381"/>
      <c r="C72" s="109" t="s">
        <v>236</v>
      </c>
      <c r="D72" s="109"/>
      <c r="E72" s="109"/>
      <c r="F72" s="109"/>
      <c r="G72" s="109"/>
      <c r="H72" s="109"/>
      <c r="I72" s="109"/>
      <c r="J72" s="110"/>
      <c r="K72" s="149">
        <f>SUM(K73+K92)</f>
        <v>113447.01000000001</v>
      </c>
      <c r="L72" s="111">
        <f>SUM(L73+L92)</f>
        <v>20613862.46</v>
      </c>
      <c r="M72" s="111">
        <f>SUM(M73+M92)</f>
        <v>20772600</v>
      </c>
      <c r="N72" s="112">
        <f>SUM(N73+N92)</f>
        <v>20872700</v>
      </c>
      <c r="O72" s="85"/>
    </row>
    <row r="73" spans="1:15" ht="39" customHeight="1" thickBot="1">
      <c r="A73" s="397"/>
      <c r="B73" s="398"/>
      <c r="C73" s="102" t="s">
        <v>236</v>
      </c>
      <c r="D73" s="102" t="s">
        <v>235</v>
      </c>
      <c r="E73" s="102" t="s">
        <v>234</v>
      </c>
      <c r="F73" s="102">
        <v>611</v>
      </c>
      <c r="G73" s="125"/>
      <c r="H73" s="125"/>
      <c r="I73" s="102" t="s">
        <v>238</v>
      </c>
      <c r="J73" s="103"/>
      <c r="K73" s="143">
        <f>SUM(K74+K80+K83+K85+K88+K90)</f>
        <v>1035.71</v>
      </c>
      <c r="L73" s="104">
        <f>SUM(L74+L80+L83+L85+L88+L90)</f>
        <v>4011400</v>
      </c>
      <c r="M73" s="104">
        <f>SUM(M74+M80+M83+M85+M88+M90)</f>
        <v>4566100</v>
      </c>
      <c r="N73" s="105">
        <f>SUM(N74+N80+N83+N85+N88+N90)</f>
        <v>4577500</v>
      </c>
      <c r="O73" s="4"/>
    </row>
    <row r="74" spans="1:15" ht="13.5">
      <c r="A74" s="394" t="s">
        <v>210</v>
      </c>
      <c r="B74" s="394"/>
      <c r="C74" s="98" t="s">
        <v>236</v>
      </c>
      <c r="D74" s="98" t="s">
        <v>235</v>
      </c>
      <c r="E74" s="98" t="s">
        <v>234</v>
      </c>
      <c r="F74" s="98">
        <v>611</v>
      </c>
      <c r="G74" s="99" t="s">
        <v>239</v>
      </c>
      <c r="H74" s="99"/>
      <c r="I74" s="98" t="s">
        <v>238</v>
      </c>
      <c r="J74" s="100"/>
      <c r="K74" s="144">
        <v>0</v>
      </c>
      <c r="L74" s="101">
        <f>SUM(L75+L79)</f>
        <v>511126.72000000003</v>
      </c>
      <c r="M74" s="101">
        <f>SUM(M75+M79)</f>
        <v>518269.58</v>
      </c>
      <c r="N74" s="101">
        <f>SUM(N75+N79)</f>
        <v>527025.34</v>
      </c>
      <c r="O74" s="4"/>
    </row>
    <row r="75" spans="1:15" ht="13.5">
      <c r="A75" s="390" t="s">
        <v>210</v>
      </c>
      <c r="B75" s="390"/>
      <c r="C75" s="13" t="s">
        <v>236</v>
      </c>
      <c r="D75" s="13" t="s">
        <v>235</v>
      </c>
      <c r="E75" s="13" t="s">
        <v>234</v>
      </c>
      <c r="F75" s="13">
        <v>611</v>
      </c>
      <c r="G75" s="14" t="s">
        <v>239</v>
      </c>
      <c r="H75" s="14" t="s">
        <v>404</v>
      </c>
      <c r="I75" s="13" t="s">
        <v>238</v>
      </c>
      <c r="J75" s="9">
        <v>111</v>
      </c>
      <c r="K75" s="80"/>
      <c r="L75" s="79">
        <v>509513.82</v>
      </c>
      <c r="M75" s="79">
        <v>509513.82</v>
      </c>
      <c r="N75" s="79">
        <v>509513.82</v>
      </c>
      <c r="O75" s="4"/>
    </row>
    <row r="76" spans="1:15" ht="13.5" hidden="1">
      <c r="A76" s="391" t="s">
        <v>390</v>
      </c>
      <c r="B76" s="392"/>
      <c r="C76" s="10" t="s">
        <v>236</v>
      </c>
      <c r="D76" s="10" t="s">
        <v>235</v>
      </c>
      <c r="E76" s="10" t="s">
        <v>234</v>
      </c>
      <c r="F76" s="10">
        <v>611</v>
      </c>
      <c r="G76" s="12" t="s">
        <v>389</v>
      </c>
      <c r="H76" s="12"/>
      <c r="I76" s="10" t="s">
        <v>238</v>
      </c>
      <c r="J76" s="11"/>
      <c r="K76" s="82">
        <v>0</v>
      </c>
      <c r="L76" s="78">
        <f>SUM(L77:L78)</f>
        <v>64267.7</v>
      </c>
      <c r="M76" s="78">
        <f>SUM(M77:M78)</f>
        <v>64267.7</v>
      </c>
      <c r="N76" s="78">
        <f>SUM(N77:N78)</f>
        <v>64267.7</v>
      </c>
      <c r="O76" s="4"/>
    </row>
    <row r="77" spans="1:15" ht="13.5" hidden="1">
      <c r="A77" s="373" t="s">
        <v>390</v>
      </c>
      <c r="B77" s="374"/>
      <c r="C77" s="72" t="s">
        <v>236</v>
      </c>
      <c r="D77" s="72" t="s">
        <v>235</v>
      </c>
      <c r="E77" s="72" t="s">
        <v>234</v>
      </c>
      <c r="F77" s="72">
        <v>611</v>
      </c>
      <c r="G77" s="14" t="s">
        <v>389</v>
      </c>
      <c r="H77" s="14" t="s">
        <v>404</v>
      </c>
      <c r="I77" s="72" t="s">
        <v>238</v>
      </c>
      <c r="J77" s="9">
        <v>111</v>
      </c>
      <c r="K77" s="80"/>
      <c r="L77" s="79">
        <v>61335</v>
      </c>
      <c r="M77" s="79">
        <v>61335</v>
      </c>
      <c r="N77" s="79">
        <v>61335</v>
      </c>
      <c r="O77" s="4"/>
    </row>
    <row r="78" spans="1:15" ht="13.5" hidden="1">
      <c r="A78" s="373" t="s">
        <v>390</v>
      </c>
      <c r="B78" s="374"/>
      <c r="C78" s="13" t="s">
        <v>236</v>
      </c>
      <c r="D78" s="13" t="s">
        <v>235</v>
      </c>
      <c r="E78" s="13" t="s">
        <v>234</v>
      </c>
      <c r="F78" s="13">
        <v>611</v>
      </c>
      <c r="G78" s="14" t="s">
        <v>389</v>
      </c>
      <c r="H78" s="14" t="s">
        <v>408</v>
      </c>
      <c r="I78" s="13" t="s">
        <v>238</v>
      </c>
      <c r="J78" s="9">
        <v>112</v>
      </c>
      <c r="K78" s="80"/>
      <c r="L78" s="79">
        <v>2932.7</v>
      </c>
      <c r="M78" s="79">
        <v>2932.7</v>
      </c>
      <c r="N78" s="79">
        <v>2932.7</v>
      </c>
      <c r="O78" s="4"/>
    </row>
    <row r="79" spans="1:15" ht="13.5">
      <c r="A79" s="356" t="s">
        <v>210</v>
      </c>
      <c r="B79" s="356"/>
      <c r="C79" s="158" t="s">
        <v>236</v>
      </c>
      <c r="D79" s="158" t="s">
        <v>235</v>
      </c>
      <c r="E79" s="158" t="s">
        <v>234</v>
      </c>
      <c r="F79" s="158">
        <v>611</v>
      </c>
      <c r="G79" s="14" t="s">
        <v>239</v>
      </c>
      <c r="H79" s="14" t="s">
        <v>452</v>
      </c>
      <c r="I79" s="158" t="s">
        <v>238</v>
      </c>
      <c r="J79" s="9">
        <v>111</v>
      </c>
      <c r="K79" s="80"/>
      <c r="L79" s="79">
        <v>1612.9</v>
      </c>
      <c r="M79" s="79">
        <v>8755.76</v>
      </c>
      <c r="N79" s="79">
        <v>17511.52</v>
      </c>
      <c r="O79" s="4"/>
    </row>
    <row r="80" spans="1:15" ht="13.5">
      <c r="A80" s="359" t="s">
        <v>212</v>
      </c>
      <c r="B80" s="359"/>
      <c r="C80" s="10" t="s">
        <v>236</v>
      </c>
      <c r="D80" s="10" t="s">
        <v>235</v>
      </c>
      <c r="E80" s="10" t="s">
        <v>234</v>
      </c>
      <c r="F80" s="10">
        <v>611</v>
      </c>
      <c r="G80" s="12" t="s">
        <v>240</v>
      </c>
      <c r="H80" s="12"/>
      <c r="I80" s="10" t="s">
        <v>238</v>
      </c>
      <c r="J80" s="11"/>
      <c r="K80" s="82">
        <v>0</v>
      </c>
      <c r="L80" s="78">
        <f>SUM(L81+L82)</f>
        <v>154360.27000000002</v>
      </c>
      <c r="M80" s="78">
        <f>SUM(M81+M82)</f>
        <v>156517.41</v>
      </c>
      <c r="N80" s="78">
        <f>SUM(N81+N82)</f>
        <v>159161.65000000002</v>
      </c>
      <c r="O80" s="4"/>
    </row>
    <row r="81" spans="1:15" ht="13.5">
      <c r="A81" s="393" t="s">
        <v>212</v>
      </c>
      <c r="B81" s="393"/>
      <c r="C81" s="13" t="s">
        <v>236</v>
      </c>
      <c r="D81" s="13" t="s">
        <v>235</v>
      </c>
      <c r="E81" s="13" t="s">
        <v>234</v>
      </c>
      <c r="F81" s="13">
        <v>611</v>
      </c>
      <c r="G81" s="14" t="s">
        <v>240</v>
      </c>
      <c r="H81" s="14" t="s">
        <v>404</v>
      </c>
      <c r="I81" s="13" t="s">
        <v>238</v>
      </c>
      <c r="J81" s="9">
        <v>119</v>
      </c>
      <c r="K81" s="80"/>
      <c r="L81" s="79">
        <v>153873.17</v>
      </c>
      <c r="M81" s="79">
        <v>153873.17</v>
      </c>
      <c r="N81" s="79">
        <v>153873.17</v>
      </c>
      <c r="O81" s="4"/>
    </row>
    <row r="82" spans="1:15" ht="13.5">
      <c r="A82" s="353" t="s">
        <v>212</v>
      </c>
      <c r="B82" s="353"/>
      <c r="C82" s="160" t="s">
        <v>236</v>
      </c>
      <c r="D82" s="160" t="s">
        <v>235</v>
      </c>
      <c r="E82" s="160" t="s">
        <v>234</v>
      </c>
      <c r="F82" s="160">
        <v>611</v>
      </c>
      <c r="G82" s="95" t="s">
        <v>240</v>
      </c>
      <c r="H82" s="95" t="s">
        <v>452</v>
      </c>
      <c r="I82" s="160" t="s">
        <v>238</v>
      </c>
      <c r="J82" s="96">
        <v>119</v>
      </c>
      <c r="K82" s="142"/>
      <c r="L82" s="97">
        <v>487.1</v>
      </c>
      <c r="M82" s="97">
        <v>2644.24</v>
      </c>
      <c r="N82" s="97">
        <v>5288.48</v>
      </c>
      <c r="O82" s="4"/>
    </row>
    <row r="83" spans="1:15" s="86" customFormat="1" ht="13.5">
      <c r="A83" s="347" t="s">
        <v>224</v>
      </c>
      <c r="B83" s="348"/>
      <c r="C83" s="10" t="s">
        <v>236</v>
      </c>
      <c r="D83" s="10" t="s">
        <v>235</v>
      </c>
      <c r="E83" s="10" t="s">
        <v>236</v>
      </c>
      <c r="F83" s="10">
        <v>611</v>
      </c>
      <c r="G83" s="12" t="s">
        <v>245</v>
      </c>
      <c r="H83" s="12"/>
      <c r="I83" s="10" t="s">
        <v>238</v>
      </c>
      <c r="J83" s="74"/>
      <c r="K83" s="82">
        <v>0</v>
      </c>
      <c r="L83" s="78">
        <f>SUM(L84)</f>
        <v>31800</v>
      </c>
      <c r="M83" s="78">
        <f>SUM(M84)</f>
        <v>31800</v>
      </c>
      <c r="N83" s="78">
        <f>SUM(N84)</f>
        <v>31800</v>
      </c>
      <c r="O83" s="85"/>
    </row>
    <row r="84" spans="1:15" ht="13.5">
      <c r="A84" s="345" t="s">
        <v>224</v>
      </c>
      <c r="B84" s="346"/>
      <c r="C84" s="73" t="s">
        <v>236</v>
      </c>
      <c r="D84" s="73" t="s">
        <v>235</v>
      </c>
      <c r="E84" s="73" t="s">
        <v>236</v>
      </c>
      <c r="F84" s="73">
        <v>611</v>
      </c>
      <c r="G84" s="14" t="s">
        <v>245</v>
      </c>
      <c r="H84" s="14" t="s">
        <v>404</v>
      </c>
      <c r="I84" s="73" t="s">
        <v>238</v>
      </c>
      <c r="J84" s="9">
        <v>244</v>
      </c>
      <c r="K84" s="80">
        <v>0</v>
      </c>
      <c r="L84" s="79">
        <v>31800</v>
      </c>
      <c r="M84" s="79">
        <v>31800</v>
      </c>
      <c r="N84" s="79">
        <v>31800</v>
      </c>
      <c r="O84" s="4"/>
    </row>
    <row r="85" spans="1:15" ht="13.5">
      <c r="A85" s="359" t="s">
        <v>214</v>
      </c>
      <c r="B85" s="359"/>
      <c r="C85" s="10" t="s">
        <v>236</v>
      </c>
      <c r="D85" s="10" t="s">
        <v>235</v>
      </c>
      <c r="E85" s="10" t="s">
        <v>234</v>
      </c>
      <c r="F85" s="10">
        <v>611</v>
      </c>
      <c r="G85" s="12" t="s">
        <v>242</v>
      </c>
      <c r="H85" s="12"/>
      <c r="I85" s="10" t="s">
        <v>238</v>
      </c>
      <c r="J85" s="11"/>
      <c r="K85" s="82">
        <f>SUM(K86:K87)</f>
        <v>132</v>
      </c>
      <c r="L85" s="78">
        <f>SUM(L86:L87)</f>
        <v>3002295</v>
      </c>
      <c r="M85" s="78">
        <f>SUM(M86:M87)</f>
        <v>3616380</v>
      </c>
      <c r="N85" s="78">
        <f>SUM(N86:N87)</f>
        <v>3616380</v>
      </c>
      <c r="O85" s="4"/>
    </row>
    <row r="86" spans="1:15" s="87" customFormat="1" ht="13.5">
      <c r="A86" s="345" t="s">
        <v>214</v>
      </c>
      <c r="B86" s="346"/>
      <c r="C86" s="73" t="s">
        <v>236</v>
      </c>
      <c r="D86" s="73" t="s">
        <v>235</v>
      </c>
      <c r="E86" s="73" t="s">
        <v>234</v>
      </c>
      <c r="F86" s="73">
        <v>611</v>
      </c>
      <c r="G86" s="14" t="s">
        <v>242</v>
      </c>
      <c r="H86" s="14" t="s">
        <v>404</v>
      </c>
      <c r="I86" s="73" t="s">
        <v>238</v>
      </c>
      <c r="J86" s="9">
        <v>244</v>
      </c>
      <c r="K86" s="80"/>
      <c r="L86" s="79">
        <v>2700</v>
      </c>
      <c r="M86" s="79">
        <v>2700</v>
      </c>
      <c r="N86" s="79">
        <v>2700</v>
      </c>
      <c r="O86" s="4"/>
    </row>
    <row r="87" spans="1:15" ht="13.5">
      <c r="A87" s="393" t="s">
        <v>214</v>
      </c>
      <c r="B87" s="393"/>
      <c r="C87" s="13" t="s">
        <v>236</v>
      </c>
      <c r="D87" s="13" t="s">
        <v>235</v>
      </c>
      <c r="E87" s="13" t="s">
        <v>234</v>
      </c>
      <c r="F87" s="13">
        <v>611</v>
      </c>
      <c r="G87" s="14" t="s">
        <v>242</v>
      </c>
      <c r="H87" s="14" t="s">
        <v>415</v>
      </c>
      <c r="I87" s="13" t="s">
        <v>238</v>
      </c>
      <c r="J87" s="9">
        <v>244</v>
      </c>
      <c r="K87" s="80">
        <v>132</v>
      </c>
      <c r="L87" s="79">
        <v>2999595</v>
      </c>
      <c r="M87" s="79">
        <v>3613680</v>
      </c>
      <c r="N87" s="79">
        <v>3613680</v>
      </c>
      <c r="O87" s="4"/>
    </row>
    <row r="88" spans="1:15" ht="13.5">
      <c r="A88" s="359" t="s">
        <v>215</v>
      </c>
      <c r="B88" s="359"/>
      <c r="C88" s="10" t="s">
        <v>236</v>
      </c>
      <c r="D88" s="10" t="s">
        <v>235</v>
      </c>
      <c r="E88" s="10" t="s">
        <v>234</v>
      </c>
      <c r="F88" s="10">
        <v>611</v>
      </c>
      <c r="G88" s="12" t="s">
        <v>243</v>
      </c>
      <c r="H88" s="12"/>
      <c r="I88" s="10" t="s">
        <v>238</v>
      </c>
      <c r="J88" s="11"/>
      <c r="K88" s="82">
        <v>0</v>
      </c>
      <c r="L88" s="78">
        <f>SUM(L89)</f>
        <v>83600</v>
      </c>
      <c r="M88" s="78">
        <f>SUM(M89)</f>
        <v>83600</v>
      </c>
      <c r="N88" s="78">
        <f>SUM(N89)</f>
        <v>83600</v>
      </c>
      <c r="O88" s="4"/>
    </row>
    <row r="89" spans="1:15" ht="13.5">
      <c r="A89" s="393" t="s">
        <v>215</v>
      </c>
      <c r="B89" s="393"/>
      <c r="C89" s="13" t="s">
        <v>236</v>
      </c>
      <c r="D89" s="13" t="s">
        <v>235</v>
      </c>
      <c r="E89" s="13" t="s">
        <v>234</v>
      </c>
      <c r="F89" s="13">
        <v>611</v>
      </c>
      <c r="G89" s="14" t="s">
        <v>243</v>
      </c>
      <c r="H89" s="14" t="s">
        <v>404</v>
      </c>
      <c r="I89" s="13" t="s">
        <v>238</v>
      </c>
      <c r="J89" s="9">
        <v>244</v>
      </c>
      <c r="K89" s="80"/>
      <c r="L89" s="79">
        <v>83600</v>
      </c>
      <c r="M89" s="79">
        <v>83600</v>
      </c>
      <c r="N89" s="79">
        <v>83600</v>
      </c>
      <c r="O89" s="4"/>
    </row>
    <row r="90" spans="1:15" ht="13.5">
      <c r="A90" s="359" t="s">
        <v>405</v>
      </c>
      <c r="B90" s="359"/>
      <c r="C90" s="10" t="s">
        <v>236</v>
      </c>
      <c r="D90" s="10" t="s">
        <v>235</v>
      </c>
      <c r="E90" s="10" t="s">
        <v>234</v>
      </c>
      <c r="F90" s="10">
        <v>611</v>
      </c>
      <c r="G90" s="12" t="s">
        <v>363</v>
      </c>
      <c r="H90" s="12"/>
      <c r="I90" s="10" t="s">
        <v>238</v>
      </c>
      <c r="J90" s="11"/>
      <c r="K90" s="82">
        <f>SUM(K91)</f>
        <v>903.71</v>
      </c>
      <c r="L90" s="78">
        <f>SUM(L91)</f>
        <v>228218.01</v>
      </c>
      <c r="M90" s="78">
        <f>SUM(M91)</f>
        <v>159533.01</v>
      </c>
      <c r="N90" s="78">
        <f>SUM(N91)</f>
        <v>159533.01</v>
      </c>
      <c r="O90" s="4"/>
    </row>
    <row r="91" spans="1:15" ht="14.25" thickBot="1">
      <c r="A91" s="360" t="s">
        <v>405</v>
      </c>
      <c r="B91" s="360"/>
      <c r="C91" s="94" t="s">
        <v>236</v>
      </c>
      <c r="D91" s="94" t="s">
        <v>235</v>
      </c>
      <c r="E91" s="94" t="s">
        <v>234</v>
      </c>
      <c r="F91" s="94">
        <v>611</v>
      </c>
      <c r="G91" s="95" t="s">
        <v>363</v>
      </c>
      <c r="H91" s="95" t="s">
        <v>404</v>
      </c>
      <c r="I91" s="94" t="s">
        <v>238</v>
      </c>
      <c r="J91" s="96">
        <v>244</v>
      </c>
      <c r="K91" s="142">
        <v>903.71</v>
      </c>
      <c r="L91" s="97">
        <v>228218.01</v>
      </c>
      <c r="M91" s="97">
        <v>159533.01</v>
      </c>
      <c r="N91" s="97">
        <v>159533.01</v>
      </c>
      <c r="O91" s="4"/>
    </row>
    <row r="92" spans="1:15" s="86" customFormat="1" ht="27" customHeight="1" thickBot="1">
      <c r="A92" s="363"/>
      <c r="B92" s="364"/>
      <c r="C92" s="102" t="s">
        <v>236</v>
      </c>
      <c r="D92" s="102"/>
      <c r="E92" s="102"/>
      <c r="F92" s="102"/>
      <c r="G92" s="102"/>
      <c r="H92" s="102"/>
      <c r="I92" s="102"/>
      <c r="J92" s="159"/>
      <c r="K92" s="143">
        <f>SUM(K93+K120)</f>
        <v>112411.3</v>
      </c>
      <c r="L92" s="104">
        <f>SUM(L93+L120)</f>
        <v>16602462.46</v>
      </c>
      <c r="M92" s="104">
        <f>SUM(M93+M120)</f>
        <v>16206500.000000002</v>
      </c>
      <c r="N92" s="105">
        <f>SUM(N93+N120)</f>
        <v>16295200</v>
      </c>
      <c r="O92" s="85"/>
    </row>
    <row r="93" spans="1:15" s="86" customFormat="1" ht="23.25" customHeight="1">
      <c r="A93" s="357"/>
      <c r="B93" s="358"/>
      <c r="C93" s="106" t="s">
        <v>236</v>
      </c>
      <c r="D93" s="106" t="s">
        <v>235</v>
      </c>
      <c r="E93" s="106" t="s">
        <v>236</v>
      </c>
      <c r="F93" s="106" t="s">
        <v>403</v>
      </c>
      <c r="G93" s="106"/>
      <c r="H93" s="106"/>
      <c r="I93" s="106"/>
      <c r="J93" s="107"/>
      <c r="K93" s="145">
        <f>SUM(K94+K97+K100+K105+K110+K113+K116+K118)</f>
        <v>112411.3</v>
      </c>
      <c r="L93" s="108">
        <f>SUM(L94+L97+L100+L105+L110+L113+L116+L118)</f>
        <v>14437800</v>
      </c>
      <c r="M93" s="108">
        <f>SUM(M94+M97+M100+M105+M110+M113+M116+M118)</f>
        <v>14580500.000000002</v>
      </c>
      <c r="N93" s="108">
        <f>SUM(N94+N97+N100+N105+N110+N113+N116+N118)</f>
        <v>14659900</v>
      </c>
      <c r="O93" s="85"/>
    </row>
    <row r="94" spans="1:15" s="86" customFormat="1" ht="18" customHeight="1">
      <c r="A94" s="347" t="s">
        <v>210</v>
      </c>
      <c r="B94" s="348"/>
      <c r="C94" s="10" t="s">
        <v>236</v>
      </c>
      <c r="D94" s="10" t="s">
        <v>235</v>
      </c>
      <c r="E94" s="10" t="s">
        <v>236</v>
      </c>
      <c r="F94" s="10">
        <v>611</v>
      </c>
      <c r="G94" s="12" t="s">
        <v>239</v>
      </c>
      <c r="H94" s="12"/>
      <c r="I94" s="10" t="s">
        <v>416</v>
      </c>
      <c r="J94" s="74"/>
      <c r="K94" s="82">
        <v>0</v>
      </c>
      <c r="L94" s="78">
        <f>SUM(L95+L96)</f>
        <v>1283078.54</v>
      </c>
      <c r="M94" s="78">
        <f>SUM(M95+M96)</f>
        <v>1292602.35</v>
      </c>
      <c r="N94" s="78">
        <f>SUM(N95+N96)</f>
        <v>1304199.89</v>
      </c>
      <c r="O94" s="85"/>
    </row>
    <row r="95" spans="1:15" ht="13.5">
      <c r="A95" s="345" t="s">
        <v>210</v>
      </c>
      <c r="B95" s="346"/>
      <c r="C95" s="73" t="s">
        <v>236</v>
      </c>
      <c r="D95" s="73" t="s">
        <v>235</v>
      </c>
      <c r="E95" s="73" t="s">
        <v>236</v>
      </c>
      <c r="F95" s="73">
        <v>611</v>
      </c>
      <c r="G95" s="14" t="s">
        <v>239</v>
      </c>
      <c r="H95" s="14" t="s">
        <v>408</v>
      </c>
      <c r="I95" s="73" t="s">
        <v>416</v>
      </c>
      <c r="J95" s="9">
        <v>111</v>
      </c>
      <c r="K95" s="80"/>
      <c r="L95" s="79">
        <v>1280928</v>
      </c>
      <c r="M95" s="79">
        <v>1280928</v>
      </c>
      <c r="N95" s="79">
        <v>1280928</v>
      </c>
      <c r="O95" s="4"/>
    </row>
    <row r="96" spans="1:15" ht="13.5">
      <c r="A96" s="356" t="s">
        <v>210</v>
      </c>
      <c r="B96" s="356"/>
      <c r="C96" s="158" t="s">
        <v>236</v>
      </c>
      <c r="D96" s="158" t="s">
        <v>235</v>
      </c>
      <c r="E96" s="158" t="s">
        <v>234</v>
      </c>
      <c r="F96" s="158">
        <v>611</v>
      </c>
      <c r="G96" s="14" t="s">
        <v>239</v>
      </c>
      <c r="H96" s="14" t="s">
        <v>452</v>
      </c>
      <c r="I96" s="158" t="s">
        <v>416</v>
      </c>
      <c r="J96" s="9">
        <v>111</v>
      </c>
      <c r="K96" s="80"/>
      <c r="L96" s="79">
        <v>2150.54</v>
      </c>
      <c r="M96" s="79">
        <v>11674.35</v>
      </c>
      <c r="N96" s="79">
        <v>23271.89</v>
      </c>
      <c r="O96" s="4"/>
    </row>
    <row r="97" spans="1:15" s="86" customFormat="1" ht="13.5">
      <c r="A97" s="347" t="s">
        <v>212</v>
      </c>
      <c r="B97" s="348"/>
      <c r="C97" s="10" t="s">
        <v>236</v>
      </c>
      <c r="D97" s="10" t="s">
        <v>235</v>
      </c>
      <c r="E97" s="10" t="s">
        <v>236</v>
      </c>
      <c r="F97" s="10">
        <v>611</v>
      </c>
      <c r="G97" s="12" t="s">
        <v>240</v>
      </c>
      <c r="H97" s="12"/>
      <c r="I97" s="10" t="s">
        <v>416</v>
      </c>
      <c r="J97" s="74"/>
      <c r="K97" s="82">
        <v>0</v>
      </c>
      <c r="L97" s="78">
        <f>SUM(L98+L99)</f>
        <v>387489.72000000003</v>
      </c>
      <c r="M97" s="78">
        <f>SUM(M98+M99)</f>
        <v>390365.91000000003</v>
      </c>
      <c r="N97" s="78">
        <f>SUM(N98+N99)</f>
        <v>393868.37</v>
      </c>
      <c r="O97" s="85"/>
    </row>
    <row r="98" spans="1:15" ht="13.5">
      <c r="A98" s="345" t="s">
        <v>212</v>
      </c>
      <c r="B98" s="346" t="s">
        <v>212</v>
      </c>
      <c r="C98" s="73" t="s">
        <v>236</v>
      </c>
      <c r="D98" s="73" t="s">
        <v>235</v>
      </c>
      <c r="E98" s="73" t="s">
        <v>236</v>
      </c>
      <c r="F98" s="73">
        <v>611</v>
      </c>
      <c r="G98" s="14" t="s">
        <v>240</v>
      </c>
      <c r="H98" s="14" t="s">
        <v>408</v>
      </c>
      <c r="I98" s="73" t="s">
        <v>416</v>
      </c>
      <c r="J98" s="9">
        <v>119</v>
      </c>
      <c r="K98" s="80"/>
      <c r="L98" s="79">
        <v>386840.26</v>
      </c>
      <c r="M98" s="79">
        <v>386840.26</v>
      </c>
      <c r="N98" s="79">
        <v>386840.26</v>
      </c>
      <c r="O98" s="4"/>
    </row>
    <row r="99" spans="1:15" ht="13.5">
      <c r="A99" s="353" t="s">
        <v>212</v>
      </c>
      <c r="B99" s="353"/>
      <c r="C99" s="160" t="s">
        <v>236</v>
      </c>
      <c r="D99" s="160" t="s">
        <v>235</v>
      </c>
      <c r="E99" s="160" t="s">
        <v>234</v>
      </c>
      <c r="F99" s="160">
        <v>611</v>
      </c>
      <c r="G99" s="95" t="s">
        <v>240</v>
      </c>
      <c r="H99" s="95" t="s">
        <v>452</v>
      </c>
      <c r="I99" s="160" t="s">
        <v>416</v>
      </c>
      <c r="J99" s="96">
        <v>119</v>
      </c>
      <c r="K99" s="142"/>
      <c r="L99" s="97">
        <v>649.46</v>
      </c>
      <c r="M99" s="97">
        <v>3525.65</v>
      </c>
      <c r="N99" s="97">
        <v>7028.11</v>
      </c>
      <c r="O99" s="4"/>
    </row>
    <row r="100" spans="1:15" s="86" customFormat="1" ht="13.5">
      <c r="A100" s="347" t="s">
        <v>217</v>
      </c>
      <c r="B100" s="348"/>
      <c r="C100" s="10" t="s">
        <v>236</v>
      </c>
      <c r="D100" s="10" t="s">
        <v>235</v>
      </c>
      <c r="E100" s="10" t="s">
        <v>236</v>
      </c>
      <c r="F100" s="10">
        <v>611</v>
      </c>
      <c r="G100" s="12" t="s">
        <v>244</v>
      </c>
      <c r="H100" s="12"/>
      <c r="I100" s="10" t="s">
        <v>416</v>
      </c>
      <c r="J100" s="74"/>
      <c r="K100" s="82">
        <f>SUM(K101:K104)</f>
        <v>110210.61</v>
      </c>
      <c r="L100" s="78">
        <f>SUM(L101:L104)</f>
        <v>5836871.96</v>
      </c>
      <c r="M100" s="78">
        <f>SUM(M101:M104)</f>
        <v>6020171.96</v>
      </c>
      <c r="N100" s="78">
        <f>SUM(N101:N104)</f>
        <v>6020171.96</v>
      </c>
      <c r="O100" s="85"/>
    </row>
    <row r="101" spans="1:15" ht="13.5">
      <c r="A101" s="345" t="s">
        <v>217</v>
      </c>
      <c r="B101" s="346"/>
      <c r="C101" s="73" t="s">
        <v>236</v>
      </c>
      <c r="D101" s="73" t="s">
        <v>235</v>
      </c>
      <c r="E101" s="73" t="s">
        <v>236</v>
      </c>
      <c r="F101" s="73">
        <v>611</v>
      </c>
      <c r="G101" s="14" t="s">
        <v>244</v>
      </c>
      <c r="H101" s="14" t="s">
        <v>417</v>
      </c>
      <c r="I101" s="73" t="s">
        <v>416</v>
      </c>
      <c r="J101" s="9">
        <v>244</v>
      </c>
      <c r="K101" s="80">
        <v>0</v>
      </c>
      <c r="L101" s="79">
        <v>105471.96</v>
      </c>
      <c r="M101" s="79">
        <v>105471.96</v>
      </c>
      <c r="N101" s="79">
        <v>105471.96</v>
      </c>
      <c r="O101" s="4"/>
    </row>
    <row r="102" spans="1:15" ht="13.5">
      <c r="A102" s="345" t="s">
        <v>217</v>
      </c>
      <c r="B102" s="346"/>
      <c r="C102" s="73" t="s">
        <v>236</v>
      </c>
      <c r="D102" s="73" t="s">
        <v>235</v>
      </c>
      <c r="E102" s="73" t="s">
        <v>236</v>
      </c>
      <c r="F102" s="73">
        <v>611</v>
      </c>
      <c r="G102" s="14" t="s">
        <v>244</v>
      </c>
      <c r="H102" s="14" t="s">
        <v>418</v>
      </c>
      <c r="I102" s="73" t="s">
        <v>416</v>
      </c>
      <c r="J102" s="9">
        <v>244</v>
      </c>
      <c r="K102" s="80"/>
      <c r="L102" s="79">
        <v>2994200</v>
      </c>
      <c r="M102" s="79">
        <v>2994200</v>
      </c>
      <c r="N102" s="79">
        <v>2994200</v>
      </c>
      <c r="O102" s="4"/>
    </row>
    <row r="103" spans="1:15" ht="13.5">
      <c r="A103" s="345" t="s">
        <v>217</v>
      </c>
      <c r="B103" s="346"/>
      <c r="C103" s="73" t="s">
        <v>236</v>
      </c>
      <c r="D103" s="73" t="s">
        <v>235</v>
      </c>
      <c r="E103" s="73" t="s">
        <v>236</v>
      </c>
      <c r="F103" s="73">
        <v>611</v>
      </c>
      <c r="G103" s="14" t="s">
        <v>244</v>
      </c>
      <c r="H103" s="14" t="s">
        <v>419</v>
      </c>
      <c r="I103" s="73" t="s">
        <v>416</v>
      </c>
      <c r="J103" s="9">
        <v>244</v>
      </c>
      <c r="K103" s="80"/>
      <c r="L103" s="79">
        <v>1909400</v>
      </c>
      <c r="M103" s="79">
        <v>2027400</v>
      </c>
      <c r="N103" s="79">
        <v>2027400</v>
      </c>
      <c r="O103" s="4"/>
    </row>
    <row r="104" spans="1:15" ht="13.5">
      <c r="A104" s="345" t="s">
        <v>217</v>
      </c>
      <c r="B104" s="346"/>
      <c r="C104" s="73" t="s">
        <v>236</v>
      </c>
      <c r="D104" s="73" t="s">
        <v>235</v>
      </c>
      <c r="E104" s="73" t="s">
        <v>236</v>
      </c>
      <c r="F104" s="73">
        <v>611</v>
      </c>
      <c r="G104" s="14" t="s">
        <v>244</v>
      </c>
      <c r="H104" s="14" t="s">
        <v>420</v>
      </c>
      <c r="I104" s="73" t="s">
        <v>416</v>
      </c>
      <c r="J104" s="9">
        <v>244</v>
      </c>
      <c r="K104" s="80">
        <v>110210.61</v>
      </c>
      <c r="L104" s="79">
        <v>827800</v>
      </c>
      <c r="M104" s="79">
        <v>893100</v>
      </c>
      <c r="N104" s="79">
        <v>893100</v>
      </c>
      <c r="O104" s="4"/>
    </row>
    <row r="105" spans="1:15" s="86" customFormat="1" ht="13.5">
      <c r="A105" s="347" t="s">
        <v>218</v>
      </c>
      <c r="B105" s="348"/>
      <c r="C105" s="10" t="s">
        <v>236</v>
      </c>
      <c r="D105" s="10" t="s">
        <v>235</v>
      </c>
      <c r="E105" s="10" t="s">
        <v>236</v>
      </c>
      <c r="F105" s="10">
        <v>611</v>
      </c>
      <c r="G105" s="12" t="s">
        <v>245</v>
      </c>
      <c r="H105" s="12"/>
      <c r="I105" s="10" t="s">
        <v>416</v>
      </c>
      <c r="J105" s="74"/>
      <c r="K105" s="82">
        <f>SUM(K106:K109)</f>
        <v>2200.69</v>
      </c>
      <c r="L105" s="78">
        <f>SUM(L106:L109)</f>
        <v>960238.8700000001</v>
      </c>
      <c r="M105" s="78">
        <f>SUM(M106:M109)</f>
        <v>908146.0700000001</v>
      </c>
      <c r="N105" s="78">
        <f>SUM(N106:N109)</f>
        <v>970816.6399999999</v>
      </c>
      <c r="O105" s="85"/>
    </row>
    <row r="106" spans="1:15" ht="13.5">
      <c r="A106" s="345" t="s">
        <v>218</v>
      </c>
      <c r="B106" s="346"/>
      <c r="C106" s="73" t="s">
        <v>236</v>
      </c>
      <c r="D106" s="73" t="s">
        <v>235</v>
      </c>
      <c r="E106" s="73" t="s">
        <v>236</v>
      </c>
      <c r="F106" s="73">
        <v>611</v>
      </c>
      <c r="G106" s="14" t="s">
        <v>245</v>
      </c>
      <c r="H106" s="14" t="s">
        <v>408</v>
      </c>
      <c r="I106" s="73" t="s">
        <v>416</v>
      </c>
      <c r="J106" s="9">
        <v>244</v>
      </c>
      <c r="K106" s="80">
        <v>318.69</v>
      </c>
      <c r="L106" s="79">
        <v>310074.52</v>
      </c>
      <c r="M106" s="79">
        <v>292874.52</v>
      </c>
      <c r="N106" s="79">
        <v>292874.52</v>
      </c>
      <c r="O106" s="4"/>
    </row>
    <row r="107" spans="1:15" ht="13.5">
      <c r="A107" s="345" t="s">
        <v>218</v>
      </c>
      <c r="B107" s="346"/>
      <c r="C107" s="73" t="s">
        <v>236</v>
      </c>
      <c r="D107" s="73" t="s">
        <v>235</v>
      </c>
      <c r="E107" s="73" t="s">
        <v>236</v>
      </c>
      <c r="F107" s="73">
        <v>611</v>
      </c>
      <c r="G107" s="14" t="s">
        <v>245</v>
      </c>
      <c r="H107" s="14" t="s">
        <v>421</v>
      </c>
      <c r="I107" s="73" t="s">
        <v>416</v>
      </c>
      <c r="J107" s="9">
        <v>244</v>
      </c>
      <c r="K107" s="80"/>
      <c r="L107" s="79">
        <v>8476.8</v>
      </c>
      <c r="M107" s="79">
        <v>8476.8</v>
      </c>
      <c r="N107" s="79">
        <v>8476.8</v>
      </c>
      <c r="O107" s="4"/>
    </row>
    <row r="108" spans="1:15" ht="13.5">
      <c r="A108" s="345" t="s">
        <v>218</v>
      </c>
      <c r="B108" s="346"/>
      <c r="C108" s="73" t="s">
        <v>236</v>
      </c>
      <c r="D108" s="73" t="s">
        <v>235</v>
      </c>
      <c r="E108" s="73" t="s">
        <v>236</v>
      </c>
      <c r="F108" s="73">
        <v>611</v>
      </c>
      <c r="G108" s="14" t="s">
        <v>245</v>
      </c>
      <c r="H108" s="14" t="s">
        <v>422</v>
      </c>
      <c r="I108" s="73" t="s">
        <v>416</v>
      </c>
      <c r="J108" s="9">
        <v>244</v>
      </c>
      <c r="K108" s="80"/>
      <c r="L108" s="79">
        <v>112744</v>
      </c>
      <c r="M108" s="79">
        <v>112744</v>
      </c>
      <c r="N108" s="79">
        <v>112744</v>
      </c>
      <c r="O108" s="4"/>
    </row>
    <row r="109" spans="1:15" ht="15" customHeight="1">
      <c r="A109" s="345" t="s">
        <v>218</v>
      </c>
      <c r="B109" s="346"/>
      <c r="C109" s="73" t="s">
        <v>236</v>
      </c>
      <c r="D109" s="73" t="s">
        <v>235</v>
      </c>
      <c r="E109" s="73" t="s">
        <v>236</v>
      </c>
      <c r="F109" s="73">
        <v>611</v>
      </c>
      <c r="G109" s="14" t="s">
        <v>245</v>
      </c>
      <c r="H109" s="14" t="s">
        <v>423</v>
      </c>
      <c r="I109" s="73" t="s">
        <v>416</v>
      </c>
      <c r="J109" s="9">
        <v>244</v>
      </c>
      <c r="K109" s="80">
        <v>1882</v>
      </c>
      <c r="L109" s="79">
        <v>528943.55</v>
      </c>
      <c r="M109" s="79">
        <v>494050.75</v>
      </c>
      <c r="N109" s="79">
        <v>556721.32</v>
      </c>
      <c r="O109" s="4"/>
    </row>
    <row r="110" spans="1:15" s="86" customFormat="1" ht="15.75" customHeight="1">
      <c r="A110" s="347" t="s">
        <v>214</v>
      </c>
      <c r="B110" s="348"/>
      <c r="C110" s="10" t="s">
        <v>236</v>
      </c>
      <c r="D110" s="10" t="s">
        <v>235</v>
      </c>
      <c r="E110" s="10" t="s">
        <v>236</v>
      </c>
      <c r="F110" s="10">
        <v>611</v>
      </c>
      <c r="G110" s="12" t="s">
        <v>242</v>
      </c>
      <c r="H110" s="12"/>
      <c r="I110" s="10" t="s">
        <v>416</v>
      </c>
      <c r="J110" s="74"/>
      <c r="K110" s="82">
        <v>0</v>
      </c>
      <c r="L110" s="78">
        <f>SUM(L111+L112)</f>
        <v>123607.84</v>
      </c>
      <c r="M110" s="78">
        <f>SUM(M111+M112)</f>
        <v>122700.64</v>
      </c>
      <c r="N110" s="78">
        <f>SUM(N111+N112)</f>
        <v>124330.06999999999</v>
      </c>
      <c r="O110" s="85"/>
    </row>
    <row r="111" spans="1:15" ht="18" customHeight="1">
      <c r="A111" s="345" t="s">
        <v>214</v>
      </c>
      <c r="B111" s="346"/>
      <c r="C111" s="73" t="s">
        <v>236</v>
      </c>
      <c r="D111" s="73" t="s">
        <v>235</v>
      </c>
      <c r="E111" s="73" t="s">
        <v>236</v>
      </c>
      <c r="F111" s="73">
        <v>611</v>
      </c>
      <c r="G111" s="14" t="s">
        <v>242</v>
      </c>
      <c r="H111" s="14" t="s">
        <v>408</v>
      </c>
      <c r="I111" s="73" t="s">
        <v>416</v>
      </c>
      <c r="J111" s="9">
        <v>244</v>
      </c>
      <c r="K111" s="80">
        <v>0</v>
      </c>
      <c r="L111" s="79">
        <v>95900.92</v>
      </c>
      <c r="M111" s="79">
        <v>94993.72</v>
      </c>
      <c r="N111" s="79">
        <v>96623.15</v>
      </c>
      <c r="O111" s="4"/>
    </row>
    <row r="112" spans="1:15" ht="18" customHeight="1">
      <c r="A112" s="345" t="s">
        <v>214</v>
      </c>
      <c r="B112" s="346"/>
      <c r="C112" s="73" t="s">
        <v>236</v>
      </c>
      <c r="D112" s="73" t="s">
        <v>235</v>
      </c>
      <c r="E112" s="73" t="s">
        <v>236</v>
      </c>
      <c r="F112" s="73">
        <v>611</v>
      </c>
      <c r="G112" s="14" t="s">
        <v>242</v>
      </c>
      <c r="H112" s="14" t="s">
        <v>421</v>
      </c>
      <c r="I112" s="73" t="s">
        <v>416</v>
      </c>
      <c r="J112" s="9">
        <v>244</v>
      </c>
      <c r="K112" s="80"/>
      <c r="L112" s="79">
        <v>27706.92</v>
      </c>
      <c r="M112" s="79">
        <v>27706.92</v>
      </c>
      <c r="N112" s="79">
        <v>27706.92</v>
      </c>
      <c r="O112" s="4"/>
    </row>
    <row r="113" spans="1:15" s="86" customFormat="1" ht="13.5">
      <c r="A113" s="347" t="s">
        <v>219</v>
      </c>
      <c r="B113" s="348"/>
      <c r="C113" s="10" t="s">
        <v>236</v>
      </c>
      <c r="D113" s="10" t="s">
        <v>235</v>
      </c>
      <c r="E113" s="10" t="s">
        <v>236</v>
      </c>
      <c r="F113" s="10">
        <v>611</v>
      </c>
      <c r="G113" s="12" t="s">
        <v>364</v>
      </c>
      <c r="H113" s="12"/>
      <c r="I113" s="10" t="s">
        <v>416</v>
      </c>
      <c r="J113" s="74"/>
      <c r="K113" s="82">
        <v>0</v>
      </c>
      <c r="L113" s="78">
        <f>SUM(L114:L115)</f>
        <v>5416500</v>
      </c>
      <c r="M113" s="78">
        <f>SUM(M114:M115)</f>
        <v>5416500</v>
      </c>
      <c r="N113" s="78">
        <f>SUM(N114:N115)</f>
        <v>5416500</v>
      </c>
      <c r="O113" s="85"/>
    </row>
    <row r="114" spans="1:15" ht="13.5">
      <c r="A114" s="345" t="s">
        <v>219</v>
      </c>
      <c r="B114" s="346"/>
      <c r="C114" s="73" t="s">
        <v>236</v>
      </c>
      <c r="D114" s="73" t="s">
        <v>235</v>
      </c>
      <c r="E114" s="73" t="s">
        <v>236</v>
      </c>
      <c r="F114" s="73">
        <v>611</v>
      </c>
      <c r="G114" s="14" t="s">
        <v>364</v>
      </c>
      <c r="H114" s="14" t="s">
        <v>424</v>
      </c>
      <c r="I114" s="73" t="s">
        <v>416</v>
      </c>
      <c r="J114" s="9">
        <v>851</v>
      </c>
      <c r="K114" s="80">
        <v>0</v>
      </c>
      <c r="L114" s="79">
        <v>3127100</v>
      </c>
      <c r="M114" s="79">
        <v>3127100</v>
      </c>
      <c r="N114" s="79">
        <v>3127100</v>
      </c>
      <c r="O114" s="4"/>
    </row>
    <row r="115" spans="1:15" ht="13.5">
      <c r="A115" s="345" t="s">
        <v>219</v>
      </c>
      <c r="B115" s="346"/>
      <c r="C115" s="73" t="s">
        <v>236</v>
      </c>
      <c r="D115" s="73" t="s">
        <v>235</v>
      </c>
      <c r="E115" s="73" t="s">
        <v>236</v>
      </c>
      <c r="F115" s="73">
        <v>611</v>
      </c>
      <c r="G115" s="14" t="s">
        <v>364</v>
      </c>
      <c r="H115" s="14" t="s">
        <v>425</v>
      </c>
      <c r="I115" s="73" t="s">
        <v>416</v>
      </c>
      <c r="J115" s="9">
        <v>851</v>
      </c>
      <c r="K115" s="80"/>
      <c r="L115" s="79">
        <v>2289400</v>
      </c>
      <c r="M115" s="79">
        <v>2289400</v>
      </c>
      <c r="N115" s="79">
        <v>2289400</v>
      </c>
      <c r="O115" s="4"/>
    </row>
    <row r="116" spans="1:15" s="86" customFormat="1" ht="13.5">
      <c r="A116" s="347" t="s">
        <v>215</v>
      </c>
      <c r="B116" s="348"/>
      <c r="C116" s="10" t="s">
        <v>236</v>
      </c>
      <c r="D116" s="10" t="s">
        <v>235</v>
      </c>
      <c r="E116" s="10" t="s">
        <v>236</v>
      </c>
      <c r="F116" s="10">
        <v>611</v>
      </c>
      <c r="G116" s="12" t="s">
        <v>243</v>
      </c>
      <c r="H116" s="12"/>
      <c r="I116" s="10" t="s">
        <v>416</v>
      </c>
      <c r="J116" s="74"/>
      <c r="K116" s="82">
        <v>0</v>
      </c>
      <c r="L116" s="78">
        <f>SUM(L117)</f>
        <v>61510.07</v>
      </c>
      <c r="M116" s="78">
        <f>SUM(M117)</f>
        <v>61510.07</v>
      </c>
      <c r="N116" s="78">
        <f>SUM(N117)</f>
        <v>61510.07</v>
      </c>
      <c r="O116" s="85"/>
    </row>
    <row r="117" spans="1:15" ht="13.5">
      <c r="A117" s="345" t="s">
        <v>215</v>
      </c>
      <c r="B117" s="346"/>
      <c r="C117" s="73" t="s">
        <v>236</v>
      </c>
      <c r="D117" s="73" t="s">
        <v>235</v>
      </c>
      <c r="E117" s="73" t="s">
        <v>236</v>
      </c>
      <c r="F117" s="73">
        <v>611</v>
      </c>
      <c r="G117" s="14" t="s">
        <v>243</v>
      </c>
      <c r="H117" s="14" t="s">
        <v>408</v>
      </c>
      <c r="I117" s="73" t="s">
        <v>416</v>
      </c>
      <c r="J117" s="9">
        <v>244</v>
      </c>
      <c r="K117" s="80">
        <v>0</v>
      </c>
      <c r="L117" s="79">
        <v>61510.07</v>
      </c>
      <c r="M117" s="79">
        <v>61510.07</v>
      </c>
      <c r="N117" s="79">
        <v>61510.07</v>
      </c>
      <c r="O117" s="4"/>
    </row>
    <row r="118" spans="1:15" s="86" customFormat="1" ht="13.5">
      <c r="A118" s="347" t="s">
        <v>405</v>
      </c>
      <c r="B118" s="348"/>
      <c r="C118" s="10" t="s">
        <v>236</v>
      </c>
      <c r="D118" s="10" t="s">
        <v>235</v>
      </c>
      <c r="E118" s="10" t="s">
        <v>236</v>
      </c>
      <c r="F118" s="10">
        <v>611</v>
      </c>
      <c r="G118" s="12" t="s">
        <v>363</v>
      </c>
      <c r="H118" s="12"/>
      <c r="I118" s="10" t="s">
        <v>416</v>
      </c>
      <c r="J118" s="74"/>
      <c r="K118" s="82">
        <v>0</v>
      </c>
      <c r="L118" s="78">
        <f>SUM(L119)</f>
        <v>368503</v>
      </c>
      <c r="M118" s="78">
        <f>SUM(M119)</f>
        <v>368503</v>
      </c>
      <c r="N118" s="78">
        <f>SUM(N119)</f>
        <v>368503</v>
      </c>
      <c r="O118" s="85"/>
    </row>
    <row r="119" spans="1:15" ht="14.25" thickBot="1">
      <c r="A119" s="349" t="s">
        <v>405</v>
      </c>
      <c r="B119" s="350"/>
      <c r="C119" s="94" t="s">
        <v>236</v>
      </c>
      <c r="D119" s="94" t="s">
        <v>235</v>
      </c>
      <c r="E119" s="94" t="s">
        <v>236</v>
      </c>
      <c r="F119" s="94">
        <v>611</v>
      </c>
      <c r="G119" s="95" t="s">
        <v>363</v>
      </c>
      <c r="H119" s="95" t="s">
        <v>408</v>
      </c>
      <c r="I119" s="94" t="s">
        <v>416</v>
      </c>
      <c r="J119" s="96">
        <v>244</v>
      </c>
      <c r="K119" s="142">
        <v>0</v>
      </c>
      <c r="L119" s="97">
        <v>368503</v>
      </c>
      <c r="M119" s="97">
        <v>368503</v>
      </c>
      <c r="N119" s="97">
        <v>368503</v>
      </c>
      <c r="O119" s="4"/>
    </row>
    <row r="120" spans="1:15" s="86" customFormat="1" ht="34.5" customHeight="1" thickBot="1">
      <c r="A120" s="351"/>
      <c r="B120" s="352"/>
      <c r="C120" s="126" t="s">
        <v>236</v>
      </c>
      <c r="D120" s="126" t="s">
        <v>235</v>
      </c>
      <c r="E120" s="126" t="s">
        <v>236</v>
      </c>
      <c r="F120" s="126"/>
      <c r="G120" s="126"/>
      <c r="H120" s="126"/>
      <c r="I120" s="126"/>
      <c r="J120" s="127"/>
      <c r="K120" s="146"/>
      <c r="L120" s="128">
        <f>SUM(L121+L123+L125+L127+L129+L133+L131)</f>
        <v>2164662.46</v>
      </c>
      <c r="M120" s="128">
        <f>SUM(M121+M123+M125+M127+M129+M133)</f>
        <v>1626000</v>
      </c>
      <c r="N120" s="129">
        <f>SUM(N121+N123+N125+N127+N129+N133)</f>
        <v>1635300</v>
      </c>
      <c r="O120" s="85"/>
    </row>
    <row r="121" spans="1:15" s="86" customFormat="1" ht="13.5">
      <c r="A121" s="354" t="s">
        <v>218</v>
      </c>
      <c r="B121" s="355"/>
      <c r="C121" s="98" t="s">
        <v>236</v>
      </c>
      <c r="D121" s="98" t="s">
        <v>235</v>
      </c>
      <c r="E121" s="98" t="s">
        <v>236</v>
      </c>
      <c r="F121" s="98" t="s">
        <v>411</v>
      </c>
      <c r="G121" s="99" t="s">
        <v>245</v>
      </c>
      <c r="H121" s="99"/>
      <c r="I121" s="98" t="s">
        <v>414</v>
      </c>
      <c r="J121" s="100"/>
      <c r="K121" s="144"/>
      <c r="L121" s="101">
        <f>SUM(L122)</f>
        <v>162400</v>
      </c>
      <c r="M121" s="101">
        <f>SUM(M122)</f>
        <v>0</v>
      </c>
      <c r="N121" s="101">
        <f>SUM(N122)</f>
        <v>0</v>
      </c>
      <c r="O121" s="85"/>
    </row>
    <row r="122" spans="1:15" ht="33" customHeight="1">
      <c r="A122" s="345" t="s">
        <v>412</v>
      </c>
      <c r="B122" s="346"/>
      <c r="C122" s="73" t="s">
        <v>236</v>
      </c>
      <c r="D122" s="73" t="s">
        <v>235</v>
      </c>
      <c r="E122" s="73" t="s">
        <v>236</v>
      </c>
      <c r="F122" s="73" t="s">
        <v>411</v>
      </c>
      <c r="G122" s="14" t="s">
        <v>245</v>
      </c>
      <c r="H122" s="14" t="s">
        <v>413</v>
      </c>
      <c r="I122" s="73" t="s">
        <v>414</v>
      </c>
      <c r="J122" s="9" t="s">
        <v>108</v>
      </c>
      <c r="K122" s="80">
        <v>0</v>
      </c>
      <c r="L122" s="79">
        <v>162400</v>
      </c>
      <c r="M122" s="79">
        <v>0</v>
      </c>
      <c r="N122" s="79">
        <v>0</v>
      </c>
      <c r="O122" s="4"/>
    </row>
    <row r="123" spans="1:15" s="86" customFormat="1" ht="13.5">
      <c r="A123" s="347" t="s">
        <v>218</v>
      </c>
      <c r="B123" s="348"/>
      <c r="C123" s="10" t="s">
        <v>236</v>
      </c>
      <c r="D123" s="10" t="s">
        <v>235</v>
      </c>
      <c r="E123" s="10" t="s">
        <v>236</v>
      </c>
      <c r="F123" s="10" t="s">
        <v>411</v>
      </c>
      <c r="G123" s="12" t="s">
        <v>245</v>
      </c>
      <c r="H123" s="12"/>
      <c r="I123" s="10" t="s">
        <v>416</v>
      </c>
      <c r="J123" s="74"/>
      <c r="K123" s="82"/>
      <c r="L123" s="78">
        <f>SUM(L124)</f>
        <v>115200</v>
      </c>
      <c r="M123" s="78">
        <f>SUM(M124)</f>
        <v>115200</v>
      </c>
      <c r="N123" s="78">
        <f>SUM(N124)</f>
        <v>115200</v>
      </c>
      <c r="O123" s="85"/>
    </row>
    <row r="124" spans="1:15" ht="30.75" customHeight="1">
      <c r="A124" s="345" t="s">
        <v>426</v>
      </c>
      <c r="B124" s="346"/>
      <c r="C124" s="73" t="s">
        <v>236</v>
      </c>
      <c r="D124" s="73" t="s">
        <v>235</v>
      </c>
      <c r="E124" s="73" t="s">
        <v>236</v>
      </c>
      <c r="F124" s="73" t="s">
        <v>411</v>
      </c>
      <c r="G124" s="14" t="s">
        <v>245</v>
      </c>
      <c r="H124" s="14" t="s">
        <v>427</v>
      </c>
      <c r="I124" s="73" t="s">
        <v>416</v>
      </c>
      <c r="J124" s="9" t="s">
        <v>110</v>
      </c>
      <c r="K124" s="80">
        <v>0</v>
      </c>
      <c r="L124" s="79">
        <v>115200</v>
      </c>
      <c r="M124" s="79">
        <v>115200</v>
      </c>
      <c r="N124" s="79">
        <v>115200</v>
      </c>
      <c r="O124" s="4"/>
    </row>
    <row r="125" spans="1:15" s="86" customFormat="1" ht="13.5">
      <c r="A125" s="347" t="s">
        <v>214</v>
      </c>
      <c r="B125" s="348"/>
      <c r="C125" s="10" t="s">
        <v>236</v>
      </c>
      <c r="D125" s="10" t="s">
        <v>235</v>
      </c>
      <c r="E125" s="10" t="s">
        <v>236</v>
      </c>
      <c r="F125" s="10" t="s">
        <v>411</v>
      </c>
      <c r="G125" s="12" t="s">
        <v>242</v>
      </c>
      <c r="H125" s="12"/>
      <c r="I125" s="10"/>
      <c r="J125" s="74"/>
      <c r="K125" s="82"/>
      <c r="L125" s="78">
        <f>SUM(L126)</f>
        <v>6109</v>
      </c>
      <c r="M125" s="78">
        <f>SUM(M126)</f>
        <v>0</v>
      </c>
      <c r="N125" s="78">
        <f>SUM(N126)</f>
        <v>0</v>
      </c>
      <c r="O125" s="85"/>
    </row>
    <row r="126" spans="1:15" ht="24" customHeight="1">
      <c r="A126" s="345" t="s">
        <v>428</v>
      </c>
      <c r="B126" s="346"/>
      <c r="C126" s="73" t="s">
        <v>236</v>
      </c>
      <c r="D126" s="73" t="s">
        <v>235</v>
      </c>
      <c r="E126" s="73" t="s">
        <v>236</v>
      </c>
      <c r="F126" s="73" t="s">
        <v>411</v>
      </c>
      <c r="G126" s="14" t="s">
        <v>242</v>
      </c>
      <c r="H126" s="14" t="s">
        <v>429</v>
      </c>
      <c r="I126" s="73" t="s">
        <v>416</v>
      </c>
      <c r="J126" s="9" t="s">
        <v>108</v>
      </c>
      <c r="K126" s="80">
        <v>0</v>
      </c>
      <c r="L126" s="79">
        <v>6109</v>
      </c>
      <c r="M126" s="79">
        <v>0</v>
      </c>
      <c r="N126" s="79">
        <v>0</v>
      </c>
      <c r="O126" s="4"/>
    </row>
    <row r="127" spans="1:15" s="86" customFormat="1" ht="13.5">
      <c r="A127" s="347" t="s">
        <v>214</v>
      </c>
      <c r="B127" s="348"/>
      <c r="C127" s="10" t="s">
        <v>236</v>
      </c>
      <c r="D127" s="10" t="s">
        <v>235</v>
      </c>
      <c r="E127" s="10" t="s">
        <v>236</v>
      </c>
      <c r="F127" s="10" t="s">
        <v>411</v>
      </c>
      <c r="G127" s="12" t="s">
        <v>242</v>
      </c>
      <c r="H127" s="12"/>
      <c r="I127" s="10" t="s">
        <v>416</v>
      </c>
      <c r="J127" s="74"/>
      <c r="K127" s="82">
        <f>SUM(K130:K130)</f>
        <v>0</v>
      </c>
      <c r="L127" s="78">
        <f>SUM(L128)</f>
        <v>1359400</v>
      </c>
      <c r="M127" s="78">
        <f>SUM(M128)</f>
        <v>1359400</v>
      </c>
      <c r="N127" s="78">
        <f>SUM(N128)</f>
        <v>1359400</v>
      </c>
      <c r="O127" s="85"/>
    </row>
    <row r="128" spans="1:15" ht="32.25" customHeight="1">
      <c r="A128" s="345" t="s">
        <v>430</v>
      </c>
      <c r="B128" s="346"/>
      <c r="C128" s="73" t="s">
        <v>236</v>
      </c>
      <c r="D128" s="73" t="s">
        <v>235</v>
      </c>
      <c r="E128" s="73" t="s">
        <v>236</v>
      </c>
      <c r="F128" s="73" t="s">
        <v>411</v>
      </c>
      <c r="G128" s="14" t="s">
        <v>242</v>
      </c>
      <c r="H128" s="14" t="s">
        <v>431</v>
      </c>
      <c r="I128" s="73" t="s">
        <v>416</v>
      </c>
      <c r="J128" s="9" t="s">
        <v>110</v>
      </c>
      <c r="K128" s="80">
        <v>0</v>
      </c>
      <c r="L128" s="79">
        <v>1359400</v>
      </c>
      <c r="M128" s="79">
        <v>1359400</v>
      </c>
      <c r="N128" s="79">
        <v>1359400</v>
      </c>
      <c r="O128" s="4"/>
    </row>
    <row r="129" spans="1:15" s="86" customFormat="1" ht="13.5">
      <c r="A129" s="347" t="s">
        <v>432</v>
      </c>
      <c r="B129" s="348"/>
      <c r="C129" s="10" t="s">
        <v>236</v>
      </c>
      <c r="D129" s="10" t="s">
        <v>235</v>
      </c>
      <c r="E129" s="10" t="s">
        <v>236</v>
      </c>
      <c r="F129" s="10" t="s">
        <v>411</v>
      </c>
      <c r="G129" s="12" t="s">
        <v>243</v>
      </c>
      <c r="H129" s="12"/>
      <c r="I129" s="10" t="s">
        <v>416</v>
      </c>
      <c r="J129" s="74"/>
      <c r="K129" s="82">
        <v>0</v>
      </c>
      <c r="L129" s="78">
        <f>SUM(L130)</f>
        <v>252853.46</v>
      </c>
      <c r="M129" s="78">
        <f>SUM(M130)</f>
        <v>151400</v>
      </c>
      <c r="N129" s="78">
        <f>SUM(N130)</f>
        <v>160700</v>
      </c>
      <c r="O129" s="85"/>
    </row>
    <row r="130" spans="1:15" ht="13.5">
      <c r="A130" s="345" t="s">
        <v>433</v>
      </c>
      <c r="B130" s="346"/>
      <c r="C130" s="73" t="s">
        <v>236</v>
      </c>
      <c r="D130" s="73" t="s">
        <v>235</v>
      </c>
      <c r="E130" s="73" t="s">
        <v>236</v>
      </c>
      <c r="F130" s="73" t="s">
        <v>411</v>
      </c>
      <c r="G130" s="14" t="s">
        <v>243</v>
      </c>
      <c r="H130" s="14" t="s">
        <v>434</v>
      </c>
      <c r="I130" s="73" t="s">
        <v>416</v>
      </c>
      <c r="J130" s="9" t="s">
        <v>110</v>
      </c>
      <c r="K130" s="80">
        <v>0</v>
      </c>
      <c r="L130" s="79">
        <v>252853.46</v>
      </c>
      <c r="M130" s="79">
        <v>151400</v>
      </c>
      <c r="N130" s="79">
        <v>160700</v>
      </c>
      <c r="O130" s="4"/>
    </row>
    <row r="131" spans="1:15" s="86" customFormat="1" ht="13.5">
      <c r="A131" s="347" t="s">
        <v>432</v>
      </c>
      <c r="B131" s="348"/>
      <c r="C131" s="10" t="s">
        <v>236</v>
      </c>
      <c r="D131" s="10" t="s">
        <v>235</v>
      </c>
      <c r="E131" s="10" t="s">
        <v>236</v>
      </c>
      <c r="F131" s="10" t="s">
        <v>411</v>
      </c>
      <c r="G131" s="12" t="s">
        <v>243</v>
      </c>
      <c r="H131" s="12"/>
      <c r="I131" s="10" t="s">
        <v>416</v>
      </c>
      <c r="J131" s="74"/>
      <c r="K131" s="82">
        <v>0</v>
      </c>
      <c r="L131" s="78">
        <f>SUM(L132)</f>
        <v>257700</v>
      </c>
      <c r="M131" s="78">
        <f>SUM(M132)</f>
        <v>0</v>
      </c>
      <c r="N131" s="78">
        <f>SUM(N132)</f>
        <v>0</v>
      </c>
      <c r="O131" s="85"/>
    </row>
    <row r="132" spans="1:15" ht="31.5" customHeight="1">
      <c r="A132" s="345" t="s">
        <v>471</v>
      </c>
      <c r="B132" s="346"/>
      <c r="C132" s="163" t="s">
        <v>236</v>
      </c>
      <c r="D132" s="163" t="s">
        <v>235</v>
      </c>
      <c r="E132" s="163" t="s">
        <v>236</v>
      </c>
      <c r="F132" s="163" t="s">
        <v>411</v>
      </c>
      <c r="G132" s="14" t="s">
        <v>243</v>
      </c>
      <c r="H132" s="14" t="s">
        <v>458</v>
      </c>
      <c r="I132" s="163" t="s">
        <v>416</v>
      </c>
      <c r="J132" s="9">
        <v>244</v>
      </c>
      <c r="K132" s="80">
        <v>0</v>
      </c>
      <c r="L132" s="79">
        <v>257700</v>
      </c>
      <c r="M132" s="79">
        <v>0</v>
      </c>
      <c r="N132" s="79">
        <v>0</v>
      </c>
      <c r="O132" s="4"/>
    </row>
    <row r="133" spans="1:15" s="86" customFormat="1" ht="13.5">
      <c r="A133" s="347" t="s">
        <v>405</v>
      </c>
      <c r="B133" s="348"/>
      <c r="C133" s="10" t="s">
        <v>236</v>
      </c>
      <c r="D133" s="10" t="s">
        <v>235</v>
      </c>
      <c r="E133" s="10" t="s">
        <v>236</v>
      </c>
      <c r="F133" s="10" t="s">
        <v>411</v>
      </c>
      <c r="G133" s="12" t="s">
        <v>363</v>
      </c>
      <c r="H133" s="12"/>
      <c r="I133" s="10" t="s">
        <v>416</v>
      </c>
      <c r="J133" s="74"/>
      <c r="K133" s="82">
        <v>0</v>
      </c>
      <c r="L133" s="78">
        <f>SUM(L134)</f>
        <v>11000</v>
      </c>
      <c r="M133" s="78">
        <f>SUM(M134)</f>
        <v>0</v>
      </c>
      <c r="N133" s="78">
        <f>SUM(N134)</f>
        <v>0</v>
      </c>
      <c r="O133" s="85"/>
    </row>
    <row r="134" spans="1:15" ht="13.5">
      <c r="A134" s="345" t="s">
        <v>435</v>
      </c>
      <c r="B134" s="346"/>
      <c r="C134" s="73" t="s">
        <v>236</v>
      </c>
      <c r="D134" s="73" t="s">
        <v>235</v>
      </c>
      <c r="E134" s="73" t="s">
        <v>236</v>
      </c>
      <c r="F134" s="73" t="s">
        <v>411</v>
      </c>
      <c r="G134" s="14" t="s">
        <v>363</v>
      </c>
      <c r="H134" s="14" t="s">
        <v>436</v>
      </c>
      <c r="I134" s="73" t="s">
        <v>416</v>
      </c>
      <c r="J134" s="9" t="s">
        <v>110</v>
      </c>
      <c r="K134" s="80">
        <v>0</v>
      </c>
      <c r="L134" s="79">
        <v>11000</v>
      </c>
      <c r="M134" s="79">
        <v>0</v>
      </c>
      <c r="N134" s="79">
        <v>0</v>
      </c>
      <c r="O134" s="4"/>
    </row>
    <row r="135" spans="1:15" s="86" customFormat="1" ht="32.25" customHeight="1">
      <c r="A135" s="399" t="s">
        <v>442</v>
      </c>
      <c r="B135" s="399"/>
      <c r="C135" s="92" t="s">
        <v>247</v>
      </c>
      <c r="D135" s="92"/>
      <c r="E135" s="92"/>
      <c r="F135" s="92"/>
      <c r="G135" s="92"/>
      <c r="H135" s="92"/>
      <c r="I135" s="92"/>
      <c r="J135" s="93"/>
      <c r="K135" s="151">
        <f>SUM(K136:K152)</f>
        <v>713300</v>
      </c>
      <c r="L135" s="81">
        <f>SUM(L136:L149)</f>
        <v>3054668.6</v>
      </c>
      <c r="M135" s="81">
        <f>SUM(M136:M149)</f>
        <v>3054168.6</v>
      </c>
      <c r="N135" s="81">
        <f>SUM(N136:N149)</f>
        <v>3054168.6</v>
      </c>
      <c r="O135" s="85"/>
    </row>
    <row r="136" spans="1:15" ht="13.5">
      <c r="A136" s="393" t="s">
        <v>220</v>
      </c>
      <c r="B136" s="393"/>
      <c r="C136" s="386" t="s">
        <v>233</v>
      </c>
      <c r="D136" s="386"/>
      <c r="E136" s="386"/>
      <c r="F136" s="386"/>
      <c r="G136" s="386"/>
      <c r="H136" s="386"/>
      <c r="I136" s="13"/>
      <c r="J136" s="9"/>
      <c r="K136" s="84"/>
      <c r="L136" s="83">
        <v>867110.23</v>
      </c>
      <c r="M136" s="84">
        <v>867110.23</v>
      </c>
      <c r="N136" s="84">
        <v>867110.23</v>
      </c>
      <c r="O136" s="4"/>
    </row>
    <row r="137" spans="1:15" ht="13.5" hidden="1">
      <c r="A137" s="393" t="s">
        <v>211</v>
      </c>
      <c r="B137" s="393"/>
      <c r="C137" s="386" t="s">
        <v>233</v>
      </c>
      <c r="D137" s="386"/>
      <c r="E137" s="386"/>
      <c r="F137" s="386"/>
      <c r="G137" s="386"/>
      <c r="H137" s="386"/>
      <c r="I137" s="13"/>
      <c r="J137" s="9"/>
      <c r="K137" s="84"/>
      <c r="L137" s="83"/>
      <c r="M137" s="84"/>
      <c r="N137" s="84"/>
      <c r="O137" s="4"/>
    </row>
    <row r="138" spans="1:15" ht="13.5">
      <c r="A138" s="393" t="s">
        <v>221</v>
      </c>
      <c r="B138" s="393"/>
      <c r="C138" s="386" t="s">
        <v>233</v>
      </c>
      <c r="D138" s="386"/>
      <c r="E138" s="386"/>
      <c r="F138" s="386"/>
      <c r="G138" s="386"/>
      <c r="H138" s="386"/>
      <c r="I138" s="13"/>
      <c r="J138" s="9"/>
      <c r="K138" s="84"/>
      <c r="L138" s="83">
        <v>261868.5</v>
      </c>
      <c r="M138" s="84">
        <v>261868.5</v>
      </c>
      <c r="N138" s="84">
        <v>261868.5</v>
      </c>
      <c r="O138" s="4"/>
    </row>
    <row r="139" spans="1:15" ht="13.5" hidden="1">
      <c r="A139" s="393" t="s">
        <v>213</v>
      </c>
      <c r="B139" s="393"/>
      <c r="C139" s="386" t="s">
        <v>233</v>
      </c>
      <c r="D139" s="386"/>
      <c r="E139" s="386"/>
      <c r="F139" s="386"/>
      <c r="G139" s="386"/>
      <c r="H139" s="386"/>
      <c r="I139" s="13"/>
      <c r="J139" s="9"/>
      <c r="K139" s="84"/>
      <c r="L139" s="83"/>
      <c r="M139" s="84"/>
      <c r="N139" s="84"/>
      <c r="O139" s="4"/>
    </row>
    <row r="140" spans="1:15" ht="13.5" hidden="1">
      <c r="A140" s="393" t="s">
        <v>222</v>
      </c>
      <c r="B140" s="393"/>
      <c r="C140" s="386" t="s">
        <v>233</v>
      </c>
      <c r="D140" s="386"/>
      <c r="E140" s="386"/>
      <c r="F140" s="386"/>
      <c r="G140" s="386"/>
      <c r="H140" s="386"/>
      <c r="I140" s="13"/>
      <c r="J140" s="9"/>
      <c r="K140" s="84"/>
      <c r="L140" s="83"/>
      <c r="M140" s="84"/>
      <c r="N140" s="84"/>
      <c r="O140" s="4"/>
    </row>
    <row r="141" spans="1:15" ht="13.5" hidden="1">
      <c r="A141" s="393" t="s">
        <v>217</v>
      </c>
      <c r="B141" s="393"/>
      <c r="C141" s="386" t="s">
        <v>233</v>
      </c>
      <c r="D141" s="386"/>
      <c r="E141" s="386"/>
      <c r="F141" s="386"/>
      <c r="G141" s="386"/>
      <c r="H141" s="386"/>
      <c r="I141" s="13"/>
      <c r="J141" s="9"/>
      <c r="K141" s="84"/>
      <c r="L141" s="83"/>
      <c r="M141" s="84"/>
      <c r="N141" s="84"/>
      <c r="O141" s="4"/>
    </row>
    <row r="142" spans="1:15" ht="22.5" customHeight="1" hidden="1">
      <c r="A142" s="393" t="s">
        <v>223</v>
      </c>
      <c r="B142" s="393"/>
      <c r="C142" s="386" t="s">
        <v>233</v>
      </c>
      <c r="D142" s="386"/>
      <c r="E142" s="386"/>
      <c r="F142" s="386"/>
      <c r="G142" s="386"/>
      <c r="H142" s="386"/>
      <c r="I142" s="13"/>
      <c r="J142" s="9"/>
      <c r="K142" s="84"/>
      <c r="L142" s="83"/>
      <c r="M142" s="84"/>
      <c r="N142" s="84"/>
      <c r="O142" s="4"/>
    </row>
    <row r="143" spans="1:15" ht="22.5" customHeight="1" hidden="1">
      <c r="A143" s="393" t="s">
        <v>224</v>
      </c>
      <c r="B143" s="393"/>
      <c r="C143" s="386" t="s">
        <v>233</v>
      </c>
      <c r="D143" s="386"/>
      <c r="E143" s="386"/>
      <c r="F143" s="386"/>
      <c r="G143" s="386"/>
      <c r="H143" s="386"/>
      <c r="I143" s="13"/>
      <c r="J143" s="9"/>
      <c r="K143" s="84"/>
      <c r="L143" s="83"/>
      <c r="M143" s="84"/>
      <c r="N143" s="84"/>
      <c r="O143" s="4"/>
    </row>
    <row r="144" spans="1:15" ht="13.5">
      <c r="A144" s="345" t="s">
        <v>218</v>
      </c>
      <c r="B144" s="346"/>
      <c r="C144" s="400" t="s">
        <v>233</v>
      </c>
      <c r="D144" s="401"/>
      <c r="E144" s="401"/>
      <c r="F144" s="401"/>
      <c r="G144" s="401"/>
      <c r="H144" s="402"/>
      <c r="I144" s="77"/>
      <c r="J144" s="9"/>
      <c r="K144" s="84">
        <v>298251.58</v>
      </c>
      <c r="L144" s="83">
        <v>0</v>
      </c>
      <c r="M144" s="84">
        <v>0</v>
      </c>
      <c r="N144" s="84">
        <v>0</v>
      </c>
      <c r="O144" s="4"/>
    </row>
    <row r="145" spans="1:15" ht="13.5">
      <c r="A145" s="393" t="s">
        <v>225</v>
      </c>
      <c r="B145" s="393"/>
      <c r="C145" s="386" t="s">
        <v>233</v>
      </c>
      <c r="D145" s="386"/>
      <c r="E145" s="386"/>
      <c r="F145" s="386"/>
      <c r="G145" s="386"/>
      <c r="H145" s="386"/>
      <c r="I145" s="13"/>
      <c r="J145" s="9"/>
      <c r="K145" s="84">
        <f>309789.42-56000</f>
        <v>253789.41999999998</v>
      </c>
      <c r="L145" s="83">
        <v>1817900</v>
      </c>
      <c r="M145" s="84">
        <v>1817900</v>
      </c>
      <c r="N145" s="84">
        <v>1817900</v>
      </c>
      <c r="O145" s="4"/>
    </row>
    <row r="146" spans="1:15" ht="22.5" customHeight="1" hidden="1">
      <c r="A146" s="393" t="s">
        <v>226</v>
      </c>
      <c r="B146" s="393"/>
      <c r="C146" s="386" t="s">
        <v>233</v>
      </c>
      <c r="D146" s="386"/>
      <c r="E146" s="386"/>
      <c r="F146" s="386"/>
      <c r="G146" s="386"/>
      <c r="H146" s="386"/>
      <c r="I146" s="13"/>
      <c r="J146" s="9"/>
      <c r="K146" s="84"/>
      <c r="L146" s="83"/>
      <c r="M146" s="84"/>
      <c r="N146" s="84"/>
      <c r="O146" s="4"/>
    </row>
    <row r="147" spans="1:15" ht="56.25" customHeight="1" hidden="1">
      <c r="A147" s="393" t="s">
        <v>227</v>
      </c>
      <c r="B147" s="393"/>
      <c r="C147" s="386" t="s">
        <v>233</v>
      </c>
      <c r="D147" s="386"/>
      <c r="E147" s="386"/>
      <c r="F147" s="386"/>
      <c r="G147" s="386"/>
      <c r="H147" s="386"/>
      <c r="I147" s="13"/>
      <c r="J147" s="9"/>
      <c r="K147" s="84"/>
      <c r="L147" s="83"/>
      <c r="M147" s="84"/>
      <c r="N147" s="84"/>
      <c r="O147" s="4"/>
    </row>
    <row r="148" spans="1:15" ht="13.5">
      <c r="A148" s="393" t="s">
        <v>219</v>
      </c>
      <c r="B148" s="393"/>
      <c r="C148" s="386" t="s">
        <v>233</v>
      </c>
      <c r="D148" s="386"/>
      <c r="E148" s="386"/>
      <c r="F148" s="386"/>
      <c r="G148" s="386"/>
      <c r="H148" s="386"/>
      <c r="I148" s="13"/>
      <c r="J148" s="9"/>
      <c r="K148" s="84"/>
      <c r="L148" s="83">
        <v>85979</v>
      </c>
      <c r="M148" s="84">
        <v>85979</v>
      </c>
      <c r="N148" s="84">
        <v>85979</v>
      </c>
      <c r="O148" s="4"/>
    </row>
    <row r="149" spans="1:15" ht="13.5">
      <c r="A149" s="393" t="s">
        <v>215</v>
      </c>
      <c r="B149" s="393"/>
      <c r="C149" s="386" t="s">
        <v>233</v>
      </c>
      <c r="D149" s="386"/>
      <c r="E149" s="386"/>
      <c r="F149" s="386"/>
      <c r="G149" s="386"/>
      <c r="H149" s="386"/>
      <c r="I149" s="13"/>
      <c r="J149" s="9"/>
      <c r="K149" s="84">
        <v>93259</v>
      </c>
      <c r="L149" s="83">
        <f>21310.87+500</f>
        <v>21810.87</v>
      </c>
      <c r="M149" s="84">
        <v>21310.87</v>
      </c>
      <c r="N149" s="84">
        <v>21310.87</v>
      </c>
      <c r="O149" s="4"/>
    </row>
    <row r="150" spans="1:15" ht="22.5" customHeight="1" hidden="1">
      <c r="A150" s="393" t="s">
        <v>216</v>
      </c>
      <c r="B150" s="393"/>
      <c r="C150" s="386" t="s">
        <v>233</v>
      </c>
      <c r="D150" s="386"/>
      <c r="E150" s="386"/>
      <c r="F150" s="386"/>
      <c r="G150" s="386"/>
      <c r="H150" s="386"/>
      <c r="I150" s="13"/>
      <c r="J150" s="9"/>
      <c r="K150" s="75"/>
      <c r="L150" s="83"/>
      <c r="M150" s="84"/>
      <c r="N150" s="84"/>
      <c r="O150" s="4"/>
    </row>
    <row r="151" spans="1:15" ht="13.5">
      <c r="A151" s="356" t="s">
        <v>405</v>
      </c>
      <c r="B151" s="356"/>
      <c r="C151" s="386" t="s">
        <v>233</v>
      </c>
      <c r="D151" s="386"/>
      <c r="E151" s="386"/>
      <c r="F151" s="386"/>
      <c r="G151" s="386"/>
      <c r="H151" s="386"/>
      <c r="I151" s="73"/>
      <c r="J151" s="9"/>
      <c r="K151" s="84">
        <v>12000</v>
      </c>
      <c r="L151" s="83">
        <v>0</v>
      </c>
      <c r="M151" s="84">
        <v>0</v>
      </c>
      <c r="N151" s="84">
        <v>0</v>
      </c>
      <c r="O151" s="4"/>
    </row>
    <row r="152" spans="1:15" ht="13.5">
      <c r="A152" s="345" t="s">
        <v>473</v>
      </c>
      <c r="B152" s="346"/>
      <c r="C152" s="400" t="s">
        <v>233</v>
      </c>
      <c r="D152" s="401"/>
      <c r="E152" s="401"/>
      <c r="F152" s="401"/>
      <c r="G152" s="401"/>
      <c r="H152" s="402"/>
      <c r="I152" s="163"/>
      <c r="J152" s="9"/>
      <c r="K152" s="84">
        <v>56000</v>
      </c>
      <c r="L152" s="83">
        <v>0</v>
      </c>
      <c r="M152" s="84">
        <v>0</v>
      </c>
      <c r="N152" s="84">
        <v>0</v>
      </c>
      <c r="O152" s="4"/>
    </row>
    <row r="153" spans="1:15" ht="13.5">
      <c r="A153" s="405" t="s">
        <v>228</v>
      </c>
      <c r="B153" s="405"/>
      <c r="C153" s="406"/>
      <c r="D153" s="406"/>
      <c r="E153" s="7"/>
      <c r="F153" s="7"/>
      <c r="G153" s="7"/>
      <c r="H153" s="7"/>
      <c r="I153" s="7"/>
      <c r="J153" s="4"/>
      <c r="K153" s="4"/>
      <c r="L153" s="4"/>
      <c r="M153" s="4"/>
      <c r="N153" s="4"/>
      <c r="O153" s="4"/>
    </row>
    <row r="154" spans="1:15" ht="13.5" hidden="1">
      <c r="A154" s="3"/>
      <c r="B154" s="3"/>
      <c r="C154" s="7"/>
      <c r="D154" s="7"/>
      <c r="E154" s="7"/>
      <c r="F154" s="7"/>
      <c r="G154" s="7"/>
      <c r="H154" s="7"/>
      <c r="I154" s="7"/>
      <c r="J154" s="4"/>
      <c r="K154" s="4"/>
      <c r="L154" s="4"/>
      <c r="M154" s="4"/>
      <c r="N154" s="4"/>
      <c r="O154" s="4"/>
    </row>
    <row r="155" spans="1:15" ht="18.75" customHeight="1" thickBot="1">
      <c r="A155" s="403" t="s">
        <v>229</v>
      </c>
      <c r="B155" s="403"/>
      <c r="C155" s="403"/>
      <c r="D155" s="7"/>
      <c r="E155" s="7"/>
      <c r="F155" s="7"/>
      <c r="G155" s="152"/>
      <c r="H155" s="153"/>
      <c r="I155" s="154"/>
      <c r="J155" s="407" t="s">
        <v>396</v>
      </c>
      <c r="K155" s="407"/>
      <c r="L155" s="407"/>
      <c r="M155" s="4"/>
      <c r="N155" s="4"/>
      <c r="O155" s="4"/>
    </row>
    <row r="156" spans="1:15" ht="13.5" hidden="1">
      <c r="A156" s="4"/>
      <c r="B156" s="4"/>
      <c r="C156" s="7"/>
      <c r="D156" s="7"/>
      <c r="E156" s="7"/>
      <c r="F156" s="7"/>
      <c r="G156" s="404"/>
      <c r="H156" s="404"/>
      <c r="I156" s="404"/>
      <c r="J156" s="404"/>
      <c r="K156" s="404"/>
      <c r="L156" s="404"/>
      <c r="M156" s="4"/>
      <c r="N156" s="4"/>
      <c r="O156" s="4"/>
    </row>
    <row r="157" spans="1:15" ht="12" customHeight="1">
      <c r="A157" s="5" t="s">
        <v>230</v>
      </c>
      <c r="B157" s="4"/>
      <c r="C157" s="7"/>
      <c r="D157" s="7"/>
      <c r="E157" s="7"/>
      <c r="F157" s="7"/>
      <c r="G157" s="154"/>
      <c r="H157" s="154"/>
      <c r="I157" s="154"/>
      <c r="J157" s="155"/>
      <c r="K157" s="155"/>
      <c r="L157" s="155"/>
      <c r="M157" s="4"/>
      <c r="N157" s="4"/>
      <c r="O157" s="4"/>
    </row>
    <row r="158" spans="1:15" ht="14.25" thickBot="1">
      <c r="A158" s="403" t="s">
        <v>231</v>
      </c>
      <c r="B158" s="403"/>
      <c r="C158" s="403"/>
      <c r="D158" s="7"/>
      <c r="E158" s="7"/>
      <c r="F158" s="7"/>
      <c r="G158" s="152"/>
      <c r="H158" s="153"/>
      <c r="I158" s="154"/>
      <c r="J158" s="407" t="s">
        <v>437</v>
      </c>
      <c r="K158" s="407"/>
      <c r="L158" s="407"/>
      <c r="M158" s="4"/>
      <c r="N158" s="4"/>
      <c r="O158" s="4"/>
    </row>
    <row r="159" spans="1:15" ht="15" customHeight="1" hidden="1">
      <c r="A159" s="4"/>
      <c r="B159" s="4"/>
      <c r="C159" s="7"/>
      <c r="D159" s="7"/>
      <c r="E159" s="7"/>
      <c r="F159" s="7"/>
      <c r="G159" s="408"/>
      <c r="H159" s="408"/>
      <c r="I159" s="408"/>
      <c r="J159" s="408"/>
      <c r="K159" s="408"/>
      <c r="L159" s="408"/>
      <c r="M159" s="4"/>
      <c r="N159" s="4"/>
      <c r="O159" s="4"/>
    </row>
    <row r="160" spans="1:15" ht="13.5" hidden="1">
      <c r="A160" s="4"/>
      <c r="B160" s="4"/>
      <c r="C160" s="7"/>
      <c r="D160" s="7"/>
      <c r="E160" s="7"/>
      <c r="F160" s="7"/>
      <c r="G160" s="7"/>
      <c r="H160" s="7"/>
      <c r="I160" s="7"/>
      <c r="J160" s="4"/>
      <c r="K160" s="4"/>
      <c r="L160" s="4"/>
      <c r="M160" s="4"/>
      <c r="N160" s="4"/>
      <c r="O160" s="4"/>
    </row>
    <row r="161" spans="1:15" ht="14.25" thickBot="1">
      <c r="A161" s="403" t="s">
        <v>232</v>
      </c>
      <c r="B161" s="403"/>
      <c r="C161" s="403"/>
      <c r="D161" s="414"/>
      <c r="E161" s="414"/>
      <c r="F161" s="8"/>
      <c r="G161" s="7"/>
      <c r="H161" s="7"/>
      <c r="I161" s="7"/>
      <c r="J161" s="4"/>
      <c r="K161" s="4"/>
      <c r="L161" s="410" t="s">
        <v>437</v>
      </c>
      <c r="M161" s="410"/>
      <c r="N161" s="4"/>
      <c r="O161" s="4"/>
    </row>
    <row r="162" spans="1:15" ht="12.75" customHeight="1">
      <c r="A162" s="413"/>
      <c r="B162" s="413"/>
      <c r="C162" s="409"/>
      <c r="D162" s="412" t="s">
        <v>19</v>
      </c>
      <c r="E162" s="412"/>
      <c r="F162" s="412"/>
      <c r="G162" s="409"/>
      <c r="H162" s="409"/>
      <c r="I162" s="409"/>
      <c r="J162" s="413"/>
      <c r="K162" s="413"/>
      <c r="L162" s="411" t="s">
        <v>20</v>
      </c>
      <c r="M162" s="411"/>
      <c r="N162" s="413"/>
      <c r="O162" s="413"/>
    </row>
    <row r="163" spans="1:15" ht="12.75">
      <c r="A163" s="413"/>
      <c r="B163" s="413"/>
      <c r="C163" s="409"/>
      <c r="D163" s="133"/>
      <c r="E163" s="133"/>
      <c r="F163" s="133"/>
      <c r="G163" s="409"/>
      <c r="H163" s="409"/>
      <c r="I163" s="409"/>
      <c r="J163" s="413"/>
      <c r="K163" s="413"/>
      <c r="L163" s="132"/>
      <c r="M163" s="76"/>
      <c r="N163" s="413"/>
      <c r="O163" s="413"/>
    </row>
    <row r="164" spans="1:15" ht="12.75" customHeight="1" hidden="1">
      <c r="A164" s="413"/>
      <c r="B164" s="413"/>
      <c r="C164" s="409"/>
      <c r="D164" s="133"/>
      <c r="E164" s="133"/>
      <c r="F164" s="133"/>
      <c r="G164" s="409"/>
      <c r="H164" s="409"/>
      <c r="I164" s="409"/>
      <c r="J164" s="413"/>
      <c r="K164" s="413"/>
      <c r="L164" s="132"/>
      <c r="M164" s="76"/>
      <c r="N164" s="413"/>
      <c r="O164" s="413"/>
    </row>
  </sheetData>
  <sheetProtection/>
  <mergeCells count="191">
    <mergeCell ref="A131:B131"/>
    <mergeCell ref="A132:B132"/>
    <mergeCell ref="A152:B152"/>
    <mergeCell ref="C152:H152"/>
    <mergeCell ref="A96:B96"/>
    <mergeCell ref="A98:B98"/>
    <mergeCell ref="A100:B100"/>
    <mergeCell ref="A101:B101"/>
    <mergeCell ref="A102:B102"/>
    <mergeCell ref="A150:B150"/>
    <mergeCell ref="N162:N164"/>
    <mergeCell ref="A161:C161"/>
    <mergeCell ref="D161:E161"/>
    <mergeCell ref="A162:A164"/>
    <mergeCell ref="B162:B164"/>
    <mergeCell ref="O162:O164"/>
    <mergeCell ref="H162:H164"/>
    <mergeCell ref="I162:I164"/>
    <mergeCell ref="J162:J164"/>
    <mergeCell ref="K162:K164"/>
    <mergeCell ref="G159:L159"/>
    <mergeCell ref="C162:C164"/>
    <mergeCell ref="G162:G164"/>
    <mergeCell ref="L161:M161"/>
    <mergeCell ref="L162:M162"/>
    <mergeCell ref="D162:F162"/>
    <mergeCell ref="C150:H150"/>
    <mergeCell ref="A155:C155"/>
    <mergeCell ref="G156:L156"/>
    <mergeCell ref="A158:C158"/>
    <mergeCell ref="A153:D153"/>
    <mergeCell ref="J155:L155"/>
    <mergeCell ref="J158:L158"/>
    <mergeCell ref="A151:B151"/>
    <mergeCell ref="C151:H151"/>
    <mergeCell ref="A147:B147"/>
    <mergeCell ref="C147:H147"/>
    <mergeCell ref="A148:B148"/>
    <mergeCell ref="C148:H148"/>
    <mergeCell ref="A149:B149"/>
    <mergeCell ref="C149:H149"/>
    <mergeCell ref="A143:B143"/>
    <mergeCell ref="C143:H143"/>
    <mergeCell ref="A145:B145"/>
    <mergeCell ref="C145:H145"/>
    <mergeCell ref="A146:B146"/>
    <mergeCell ref="C146:H146"/>
    <mergeCell ref="A144:B144"/>
    <mergeCell ref="C144:H144"/>
    <mergeCell ref="A140:B140"/>
    <mergeCell ref="C140:H140"/>
    <mergeCell ref="A141:B141"/>
    <mergeCell ref="C141:H141"/>
    <mergeCell ref="A142:B142"/>
    <mergeCell ref="C142:H142"/>
    <mergeCell ref="C136:H136"/>
    <mergeCell ref="A137:B137"/>
    <mergeCell ref="C137:H137"/>
    <mergeCell ref="A138:B138"/>
    <mergeCell ref="C138:H138"/>
    <mergeCell ref="A139:B139"/>
    <mergeCell ref="C139:H139"/>
    <mergeCell ref="A135:B135"/>
    <mergeCell ref="A136:B136"/>
    <mergeCell ref="A85:B85"/>
    <mergeCell ref="A83:B83"/>
    <mergeCell ref="A84:B84"/>
    <mergeCell ref="A87:B87"/>
    <mergeCell ref="A88:B88"/>
    <mergeCell ref="A89:B89"/>
    <mergeCell ref="A86:B86"/>
    <mergeCell ref="A92:B92"/>
    <mergeCell ref="A76:B76"/>
    <mergeCell ref="B11:L11"/>
    <mergeCell ref="B12:L12"/>
    <mergeCell ref="A78:B78"/>
    <mergeCell ref="A80:B80"/>
    <mergeCell ref="A81:B81"/>
    <mergeCell ref="A34:B34"/>
    <mergeCell ref="A35:B35"/>
    <mergeCell ref="A72:B72"/>
    <mergeCell ref="A73:B73"/>
    <mergeCell ref="A74:B74"/>
    <mergeCell ref="A75:B75"/>
    <mergeCell ref="A29:B29"/>
    <mergeCell ref="A25:B25"/>
    <mergeCell ref="A30:B30"/>
    <mergeCell ref="A31:B31"/>
    <mergeCell ref="A32:B32"/>
    <mergeCell ref="A33:B33"/>
    <mergeCell ref="A48:B48"/>
    <mergeCell ref="A49:B49"/>
    <mergeCell ref="A22:B22"/>
    <mergeCell ref="A23:B23"/>
    <mergeCell ref="A24:B24"/>
    <mergeCell ref="A26:B26"/>
    <mergeCell ref="A27:B27"/>
    <mergeCell ref="A28:B28"/>
    <mergeCell ref="B13:L13"/>
    <mergeCell ref="A17:B17"/>
    <mergeCell ref="A18:B18"/>
    <mergeCell ref="A19:B19"/>
    <mergeCell ref="A20:B20"/>
    <mergeCell ref="A21:B21"/>
    <mergeCell ref="A15:B16"/>
    <mergeCell ref="C15:H15"/>
    <mergeCell ref="C16:H16"/>
    <mergeCell ref="I15:I16"/>
    <mergeCell ref="J15:J16"/>
    <mergeCell ref="K15:K16"/>
    <mergeCell ref="A42:B42"/>
    <mergeCell ref="A43:B43"/>
    <mergeCell ref="A77:B77"/>
    <mergeCell ref="K2:N2"/>
    <mergeCell ref="K3:N3"/>
    <mergeCell ref="K4:N4"/>
    <mergeCell ref="K5:N5"/>
    <mergeCell ref="K6:N6"/>
    <mergeCell ref="K8:N8"/>
    <mergeCell ref="A10:N10"/>
    <mergeCell ref="A44:B44"/>
    <mergeCell ref="A47:B47"/>
    <mergeCell ref="A36:B36"/>
    <mergeCell ref="A37:B37"/>
    <mergeCell ref="A38:B38"/>
    <mergeCell ref="A39:B39"/>
    <mergeCell ref="A40:B40"/>
    <mergeCell ref="A41:B41"/>
    <mergeCell ref="A50:B50"/>
    <mergeCell ref="A52:B52"/>
    <mergeCell ref="A45:B45"/>
    <mergeCell ref="A46:B46"/>
    <mergeCell ref="A51:B51"/>
    <mergeCell ref="A53:B53"/>
    <mergeCell ref="A66:B66"/>
    <mergeCell ref="A67:B67"/>
    <mergeCell ref="A54:B54"/>
    <mergeCell ref="A55:B55"/>
    <mergeCell ref="A56:B56"/>
    <mergeCell ref="A57:B57"/>
    <mergeCell ref="A58:B58"/>
    <mergeCell ref="A59:B59"/>
    <mergeCell ref="A90:B90"/>
    <mergeCell ref="A91:B91"/>
    <mergeCell ref="A60:B60"/>
    <mergeCell ref="A61:B61"/>
    <mergeCell ref="A62:B62"/>
    <mergeCell ref="A63:B63"/>
    <mergeCell ref="A68:B68"/>
    <mergeCell ref="A69:B69"/>
    <mergeCell ref="A64:B64"/>
    <mergeCell ref="A65:B65"/>
    <mergeCell ref="A79:B79"/>
    <mergeCell ref="A82:B82"/>
    <mergeCell ref="A103:B103"/>
    <mergeCell ref="A104:B104"/>
    <mergeCell ref="A105:B105"/>
    <mergeCell ref="A106:B106"/>
    <mergeCell ref="A93:B93"/>
    <mergeCell ref="A94:B94"/>
    <mergeCell ref="A95:B95"/>
    <mergeCell ref="A97:B97"/>
    <mergeCell ref="A116:B116"/>
    <mergeCell ref="A117:B117"/>
    <mergeCell ref="A118:B118"/>
    <mergeCell ref="A107:B107"/>
    <mergeCell ref="A108:B108"/>
    <mergeCell ref="A109:B109"/>
    <mergeCell ref="A110:B110"/>
    <mergeCell ref="A111:B111"/>
    <mergeCell ref="A112:B112"/>
    <mergeCell ref="A129:B129"/>
    <mergeCell ref="A119:B119"/>
    <mergeCell ref="A120:B120"/>
    <mergeCell ref="A99:B99"/>
    <mergeCell ref="A121:B121"/>
    <mergeCell ref="A122:B122"/>
    <mergeCell ref="A123:B123"/>
    <mergeCell ref="A113:B113"/>
    <mergeCell ref="A114:B114"/>
    <mergeCell ref="A115:B115"/>
    <mergeCell ref="A70:B70"/>
    <mergeCell ref="A71:B71"/>
    <mergeCell ref="A130:B130"/>
    <mergeCell ref="A133:B133"/>
    <mergeCell ref="A134:B134"/>
    <mergeCell ref="A124:B124"/>
    <mergeCell ref="A125:B125"/>
    <mergeCell ref="A126:B126"/>
    <mergeCell ref="A127:B127"/>
    <mergeCell ref="A128:B128"/>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132"/>
  <sheetViews>
    <sheetView zoomScale="90" zoomScaleNormal="90" zoomScalePageLayoutView="0" workbookViewId="0" topLeftCell="A48">
      <selection activeCell="F78" sqref="F78"/>
    </sheetView>
  </sheetViews>
  <sheetFormatPr defaultColWidth="9.125" defaultRowHeight="12.75"/>
  <cols>
    <col min="1" max="1" width="6.875" style="35" customWidth="1"/>
    <col min="2" max="2" width="58.375" style="35" customWidth="1"/>
    <col min="3" max="3" width="11.625" style="35" customWidth="1"/>
    <col min="4" max="4" width="14.00390625" style="35" customWidth="1"/>
    <col min="5" max="5" width="16.375" style="35" customWidth="1"/>
    <col min="6" max="6" width="14.625" style="35" customWidth="1"/>
    <col min="7" max="7" width="15.50390625" style="35" customWidth="1"/>
    <col min="8" max="16384" width="9.125" style="35" customWidth="1"/>
  </cols>
  <sheetData>
    <row r="1" spans="1:9" s="39" customFormat="1" ht="15">
      <c r="A1" s="38"/>
      <c r="C1" s="40"/>
      <c r="D1" s="418" t="s">
        <v>368</v>
      </c>
      <c r="E1" s="418"/>
      <c r="F1" s="418"/>
      <c r="G1" s="418"/>
      <c r="H1" s="40"/>
      <c r="I1" s="40"/>
    </row>
    <row r="2" spans="1:15" s="39" customFormat="1" ht="15">
      <c r="A2" s="41"/>
      <c r="B2" s="41"/>
      <c r="C2" s="42"/>
      <c r="D2" s="419" t="s">
        <v>199</v>
      </c>
      <c r="E2" s="419"/>
      <c r="F2" s="419"/>
      <c r="G2" s="419"/>
      <c r="H2" s="42"/>
      <c r="I2" s="42"/>
      <c r="J2" s="41"/>
      <c r="K2" s="43"/>
      <c r="L2" s="43"/>
      <c r="M2" s="43"/>
      <c r="N2" s="43"/>
      <c r="O2" s="41"/>
    </row>
    <row r="3" spans="1:15" s="39" customFormat="1" ht="15">
      <c r="A3" s="41"/>
      <c r="B3" s="41"/>
      <c r="C3" s="42"/>
      <c r="D3" s="418" t="s">
        <v>385</v>
      </c>
      <c r="E3" s="418"/>
      <c r="F3" s="418"/>
      <c r="G3" s="418"/>
      <c r="H3" s="42"/>
      <c r="I3" s="42"/>
      <c r="J3" s="41"/>
      <c r="K3" s="43"/>
      <c r="L3" s="43"/>
      <c r="M3" s="43"/>
      <c r="N3" s="43"/>
      <c r="O3" s="41"/>
    </row>
    <row r="4" spans="1:15" s="39" customFormat="1" ht="15">
      <c r="A4" s="41"/>
      <c r="B4" s="41"/>
      <c r="C4" s="42"/>
      <c r="D4" s="420" t="s">
        <v>440</v>
      </c>
      <c r="E4" s="420"/>
      <c r="F4" s="420"/>
      <c r="G4" s="420"/>
      <c r="H4" s="42"/>
      <c r="I4" s="42"/>
      <c r="J4" s="41"/>
      <c r="K4" s="43"/>
      <c r="L4" s="43"/>
      <c r="M4" s="43"/>
      <c r="N4" s="43"/>
      <c r="O4" s="41"/>
    </row>
    <row r="5" spans="1:15" s="39" customFormat="1" ht="15">
      <c r="A5" s="41"/>
      <c r="B5" s="41"/>
      <c r="C5" s="42"/>
      <c r="D5" s="420" t="s">
        <v>200</v>
      </c>
      <c r="E5" s="420"/>
      <c r="F5" s="420"/>
      <c r="G5" s="420"/>
      <c r="H5" s="42"/>
      <c r="I5" s="42"/>
      <c r="J5" s="41"/>
      <c r="K5" s="43"/>
      <c r="L5" s="43"/>
      <c r="M5" s="43"/>
      <c r="N5" s="43"/>
      <c r="O5" s="41"/>
    </row>
    <row r="6" spans="1:15" s="39" customFormat="1" ht="15">
      <c r="A6" s="41"/>
      <c r="B6" s="41"/>
      <c r="C6" s="42"/>
      <c r="D6" s="41"/>
      <c r="E6" s="38"/>
      <c r="F6" s="41"/>
      <c r="G6" s="41"/>
      <c r="H6" s="42"/>
      <c r="I6" s="42"/>
      <c r="J6" s="41"/>
      <c r="K6" s="43"/>
      <c r="L6" s="43"/>
      <c r="M6" s="43"/>
      <c r="N6" s="43"/>
      <c r="O6" s="41"/>
    </row>
    <row r="7" spans="1:15" s="39" customFormat="1" ht="15">
      <c r="A7" s="41"/>
      <c r="B7" s="41"/>
      <c r="C7" s="42"/>
      <c r="D7" s="421" t="s">
        <v>441</v>
      </c>
      <c r="E7" s="421"/>
      <c r="F7" s="421"/>
      <c r="G7" s="421"/>
      <c r="H7" s="42"/>
      <c r="I7" s="42"/>
      <c r="J7" s="41"/>
      <c r="K7" s="43"/>
      <c r="L7" s="43"/>
      <c r="M7" s="43"/>
      <c r="N7" s="43"/>
      <c r="O7" s="41"/>
    </row>
    <row r="8" spans="1:15" ht="13.5">
      <c r="A8" s="4"/>
      <c r="B8" s="4"/>
      <c r="C8" s="7"/>
      <c r="D8" s="7"/>
      <c r="E8" s="7"/>
      <c r="F8" s="7"/>
      <c r="G8" s="7"/>
      <c r="H8" s="7"/>
      <c r="I8" s="7"/>
      <c r="J8" s="4"/>
      <c r="O8" s="4"/>
    </row>
    <row r="10" spans="2:6" ht="17.25">
      <c r="B10" s="416" t="s">
        <v>201</v>
      </c>
      <c r="C10" s="416"/>
      <c r="D10" s="416"/>
      <c r="E10" s="416"/>
      <c r="F10" s="36"/>
    </row>
    <row r="11" spans="2:6" ht="18">
      <c r="B11" s="134" t="s">
        <v>301</v>
      </c>
      <c r="C11" s="134"/>
      <c r="D11" s="135"/>
      <c r="E11" s="134"/>
      <c r="F11" s="36"/>
    </row>
    <row r="12" spans="2:7" ht="33" customHeight="1" thickBot="1">
      <c r="B12" s="422" t="s">
        <v>400</v>
      </c>
      <c r="C12" s="422"/>
      <c r="D12" s="422"/>
      <c r="E12" s="422"/>
      <c r="F12" s="422"/>
      <c r="G12" s="422"/>
    </row>
    <row r="13" spans="2:6" ht="15">
      <c r="B13" s="417" t="s">
        <v>202</v>
      </c>
      <c r="C13" s="417"/>
      <c r="D13" s="417"/>
      <c r="E13" s="417"/>
      <c r="F13" s="36"/>
    </row>
    <row r="14" spans="2:6" ht="15">
      <c r="B14" s="415" t="s">
        <v>474</v>
      </c>
      <c r="C14" s="415"/>
      <c r="D14" s="415"/>
      <c r="E14" s="415"/>
      <c r="F14" s="415"/>
    </row>
    <row r="15" spans="5:7" ht="13.5">
      <c r="E15" s="37"/>
      <c r="G15" s="35" t="s">
        <v>248</v>
      </c>
    </row>
    <row r="16" spans="1:7" ht="63" customHeight="1">
      <c r="A16" s="24" t="s">
        <v>302</v>
      </c>
      <c r="B16" s="24" t="s">
        <v>303</v>
      </c>
      <c r="C16" s="24" t="s">
        <v>249</v>
      </c>
      <c r="D16" s="25" t="s">
        <v>304</v>
      </c>
      <c r="E16" s="25" t="s">
        <v>305</v>
      </c>
      <c r="F16" s="25" t="s">
        <v>392</v>
      </c>
      <c r="G16" s="25" t="s">
        <v>306</v>
      </c>
    </row>
    <row r="17" spans="1:7" ht="18" customHeight="1">
      <c r="A17" s="24">
        <v>1</v>
      </c>
      <c r="B17" s="24" t="s">
        <v>307</v>
      </c>
      <c r="C17" s="24">
        <v>111</v>
      </c>
      <c r="D17" s="24">
        <v>211</v>
      </c>
      <c r="E17" s="136">
        <f>E18+E19+E20</f>
        <v>0</v>
      </c>
      <c r="F17" s="136">
        <f>F18+F19+F20</f>
        <v>867110.23</v>
      </c>
      <c r="G17" s="137">
        <f aca="true" t="shared" si="0" ref="G17:G37">E17+F17</f>
        <v>867110.23</v>
      </c>
    </row>
    <row r="18" spans="1:7" ht="15">
      <c r="A18" s="26"/>
      <c r="B18" s="26" t="s">
        <v>308</v>
      </c>
      <c r="C18" s="26"/>
      <c r="D18" s="27"/>
      <c r="E18" s="138"/>
      <c r="F18" s="138">
        <v>576078.9</v>
      </c>
      <c r="G18" s="138">
        <f t="shared" si="0"/>
        <v>576078.9</v>
      </c>
    </row>
    <row r="19" spans="1:7" ht="15">
      <c r="A19" s="26"/>
      <c r="B19" s="26" t="s">
        <v>309</v>
      </c>
      <c r="C19" s="26"/>
      <c r="D19" s="27"/>
      <c r="E19" s="138"/>
      <c r="F19" s="138">
        <v>291031.33</v>
      </c>
      <c r="G19" s="138">
        <f t="shared" si="0"/>
        <v>291031.33</v>
      </c>
    </row>
    <row r="20" spans="1:7" ht="15" hidden="1">
      <c r="A20" s="26"/>
      <c r="B20" s="26"/>
      <c r="C20" s="26"/>
      <c r="D20" s="26"/>
      <c r="E20" s="138"/>
      <c r="F20" s="138"/>
      <c r="G20" s="138">
        <f t="shared" si="0"/>
        <v>0</v>
      </c>
    </row>
    <row r="21" spans="1:7" ht="30.75" hidden="1">
      <c r="A21" s="24" t="s">
        <v>310</v>
      </c>
      <c r="B21" s="28" t="s">
        <v>391</v>
      </c>
      <c r="C21" s="28">
        <v>112</v>
      </c>
      <c r="D21" s="26">
        <v>266</v>
      </c>
      <c r="E21" s="136">
        <f>E22+E23+E24</f>
        <v>0</v>
      </c>
      <c r="F21" s="136">
        <f>F22+F23+F24</f>
        <v>0</v>
      </c>
      <c r="G21" s="137">
        <f t="shared" si="0"/>
        <v>0</v>
      </c>
    </row>
    <row r="22" spans="1:7" ht="15" hidden="1">
      <c r="A22" s="26"/>
      <c r="B22" s="26" t="s">
        <v>308</v>
      </c>
      <c r="C22" s="26"/>
      <c r="D22" s="27"/>
      <c r="E22" s="138"/>
      <c r="F22" s="138"/>
      <c r="G22" s="138">
        <f t="shared" si="0"/>
        <v>0</v>
      </c>
    </row>
    <row r="23" spans="1:7" ht="15" hidden="1">
      <c r="A23" s="26"/>
      <c r="B23" s="26" t="s">
        <v>311</v>
      </c>
      <c r="C23" s="26"/>
      <c r="D23" s="27"/>
      <c r="E23" s="138"/>
      <c r="F23" s="138"/>
      <c r="G23" s="138">
        <f t="shared" si="0"/>
        <v>0</v>
      </c>
    </row>
    <row r="24" spans="1:7" ht="15" hidden="1">
      <c r="A24" s="26"/>
      <c r="B24" s="26"/>
      <c r="C24" s="26"/>
      <c r="D24" s="26"/>
      <c r="E24" s="138"/>
      <c r="F24" s="138"/>
      <c r="G24" s="138">
        <f t="shared" si="0"/>
        <v>0</v>
      </c>
    </row>
    <row r="25" spans="1:7" ht="15">
      <c r="A25" s="24">
        <v>2</v>
      </c>
      <c r="B25" s="29" t="s">
        <v>312</v>
      </c>
      <c r="C25" s="29">
        <v>119</v>
      </c>
      <c r="D25" s="29">
        <v>213</v>
      </c>
      <c r="E25" s="136">
        <f>E26+E27+E28</f>
        <v>0</v>
      </c>
      <c r="F25" s="136">
        <f>F26+F27+F28</f>
        <v>261868.5</v>
      </c>
      <c r="G25" s="137">
        <f t="shared" si="0"/>
        <v>261868.5</v>
      </c>
    </row>
    <row r="26" spans="1:7" ht="15">
      <c r="A26" s="26"/>
      <c r="B26" s="26" t="s">
        <v>308</v>
      </c>
      <c r="C26" s="26"/>
      <c r="D26" s="26"/>
      <c r="E26" s="138"/>
      <c r="F26" s="138">
        <v>173975.83</v>
      </c>
      <c r="G26" s="138">
        <f t="shared" si="0"/>
        <v>173975.83</v>
      </c>
    </row>
    <row r="27" spans="1:7" ht="15">
      <c r="A27" s="26"/>
      <c r="B27" s="26" t="s">
        <v>311</v>
      </c>
      <c r="C27" s="26"/>
      <c r="D27" s="26"/>
      <c r="E27" s="138"/>
      <c r="F27" s="138">
        <v>87892.67</v>
      </c>
      <c r="G27" s="138">
        <f t="shared" si="0"/>
        <v>87892.67</v>
      </c>
    </row>
    <row r="28" spans="1:7" ht="15" hidden="1">
      <c r="A28" s="26"/>
      <c r="B28" s="26"/>
      <c r="C28" s="26"/>
      <c r="D28" s="26"/>
      <c r="E28" s="138"/>
      <c r="F28" s="138"/>
      <c r="G28" s="138">
        <f t="shared" si="0"/>
        <v>0</v>
      </c>
    </row>
    <row r="29" spans="1:7" ht="15" hidden="1">
      <c r="A29" s="30" t="s">
        <v>313</v>
      </c>
      <c r="B29" s="28" t="s">
        <v>314</v>
      </c>
      <c r="C29" s="28">
        <v>244</v>
      </c>
      <c r="D29" s="28">
        <v>221</v>
      </c>
      <c r="E29" s="136">
        <f>E30+E31+E32</f>
        <v>0</v>
      </c>
      <c r="F29" s="136">
        <f>F30+F31+F32</f>
        <v>0</v>
      </c>
      <c r="G29" s="137">
        <f t="shared" si="0"/>
        <v>0</v>
      </c>
    </row>
    <row r="30" spans="1:7" ht="15" hidden="1">
      <c r="A30" s="27"/>
      <c r="B30" s="26" t="s">
        <v>315</v>
      </c>
      <c r="C30" s="26"/>
      <c r="D30" s="27"/>
      <c r="E30" s="138"/>
      <c r="F30" s="138"/>
      <c r="G30" s="138">
        <f t="shared" si="0"/>
        <v>0</v>
      </c>
    </row>
    <row r="31" spans="1:7" ht="15" hidden="1">
      <c r="A31" s="26"/>
      <c r="B31" s="26" t="s">
        <v>316</v>
      </c>
      <c r="C31" s="26"/>
      <c r="D31" s="27"/>
      <c r="E31" s="138"/>
      <c r="F31" s="138"/>
      <c r="G31" s="138">
        <f t="shared" si="0"/>
        <v>0</v>
      </c>
    </row>
    <row r="32" spans="1:7" ht="15" hidden="1">
      <c r="A32" s="26"/>
      <c r="B32" s="26"/>
      <c r="C32" s="26"/>
      <c r="D32" s="26"/>
      <c r="E32" s="138"/>
      <c r="F32" s="138"/>
      <c r="G32" s="138">
        <f t="shared" si="0"/>
        <v>0</v>
      </c>
    </row>
    <row r="33" spans="1:7" ht="15" hidden="1">
      <c r="A33" s="24" t="s">
        <v>317</v>
      </c>
      <c r="B33" s="24" t="s">
        <v>318</v>
      </c>
      <c r="C33" s="24">
        <v>244</v>
      </c>
      <c r="D33" s="24">
        <v>223</v>
      </c>
      <c r="E33" s="136">
        <f>E34+E35+E36</f>
        <v>0</v>
      </c>
      <c r="F33" s="136">
        <f>F34+F35+F36</f>
        <v>0</v>
      </c>
      <c r="G33" s="137">
        <f>G34+G35+G36</f>
        <v>0</v>
      </c>
    </row>
    <row r="34" spans="1:7" ht="15" hidden="1">
      <c r="A34" s="26"/>
      <c r="B34" s="26" t="s">
        <v>315</v>
      </c>
      <c r="C34" s="26"/>
      <c r="D34" s="27"/>
      <c r="E34" s="138"/>
      <c r="F34" s="138"/>
      <c r="G34" s="138">
        <f t="shared" si="0"/>
        <v>0</v>
      </c>
    </row>
    <row r="35" spans="1:7" ht="15" hidden="1">
      <c r="A35" s="26"/>
      <c r="B35" s="26" t="s">
        <v>311</v>
      </c>
      <c r="C35" s="26"/>
      <c r="D35" s="27"/>
      <c r="E35" s="138"/>
      <c r="F35" s="138"/>
      <c r="G35" s="138">
        <f t="shared" si="0"/>
        <v>0</v>
      </c>
    </row>
    <row r="36" spans="1:7" ht="15" hidden="1">
      <c r="A36" s="26"/>
      <c r="B36" s="26" t="s">
        <v>319</v>
      </c>
      <c r="C36" s="26"/>
      <c r="D36" s="27"/>
      <c r="E36" s="138"/>
      <c r="F36" s="138"/>
      <c r="G36" s="138">
        <f t="shared" si="0"/>
        <v>0</v>
      </c>
    </row>
    <row r="37" spans="1:7" ht="15">
      <c r="A37" s="24">
        <v>3</v>
      </c>
      <c r="B37" s="28" t="s">
        <v>320</v>
      </c>
      <c r="C37" s="28">
        <v>244</v>
      </c>
      <c r="D37" s="31">
        <v>225</v>
      </c>
      <c r="E37" s="136">
        <f>E38+E39+E40+E41+E42+E43</f>
        <v>298251.58</v>
      </c>
      <c r="F37" s="136">
        <f>F38+F39+F40+F41+F42+F43</f>
        <v>0</v>
      </c>
      <c r="G37" s="137">
        <f t="shared" si="0"/>
        <v>298251.58</v>
      </c>
    </row>
    <row r="38" spans="1:7" ht="15">
      <c r="A38" s="26"/>
      <c r="B38" s="26" t="s">
        <v>308</v>
      </c>
      <c r="C38" s="26"/>
      <c r="D38" s="27"/>
      <c r="E38" s="138">
        <f>298251.58-3075</f>
        <v>295176.58</v>
      </c>
      <c r="F38" s="138"/>
      <c r="G38" s="138">
        <f aca="true" t="shared" si="1" ref="G38:G43">E38+F38</f>
        <v>295176.58</v>
      </c>
    </row>
    <row r="39" spans="1:7" ht="15">
      <c r="A39" s="26"/>
      <c r="B39" s="26" t="s">
        <v>321</v>
      </c>
      <c r="C39" s="26"/>
      <c r="D39" s="27"/>
      <c r="E39" s="138"/>
      <c r="F39" s="138"/>
      <c r="G39" s="138">
        <f t="shared" si="1"/>
        <v>0</v>
      </c>
    </row>
    <row r="40" spans="1:7" ht="15">
      <c r="A40" s="26"/>
      <c r="B40" s="26" t="s">
        <v>451</v>
      </c>
      <c r="C40" s="26"/>
      <c r="D40" s="27"/>
      <c r="E40" s="138">
        <v>3075</v>
      </c>
      <c r="F40" s="138"/>
      <c r="G40" s="138">
        <f t="shared" si="1"/>
        <v>3075</v>
      </c>
    </row>
    <row r="41" spans="1:7" ht="30.75">
      <c r="A41" s="26"/>
      <c r="B41" s="141" t="s">
        <v>444</v>
      </c>
      <c r="C41" s="26"/>
      <c r="D41" s="27"/>
      <c r="E41" s="138"/>
      <c r="F41" s="138"/>
      <c r="G41" s="138">
        <f t="shared" si="1"/>
        <v>0</v>
      </c>
    </row>
    <row r="42" spans="1:7" ht="15" hidden="1">
      <c r="A42" s="26"/>
      <c r="B42" s="26"/>
      <c r="C42" s="26"/>
      <c r="D42" s="27"/>
      <c r="E42" s="138"/>
      <c r="F42" s="138"/>
      <c r="G42" s="138">
        <f t="shared" si="1"/>
        <v>0</v>
      </c>
    </row>
    <row r="43" spans="1:7" ht="15" hidden="1">
      <c r="A43" s="26"/>
      <c r="B43" s="26"/>
      <c r="C43" s="26"/>
      <c r="D43" s="26"/>
      <c r="E43" s="138"/>
      <c r="F43" s="138"/>
      <c r="G43" s="138">
        <f t="shared" si="1"/>
        <v>0</v>
      </c>
    </row>
    <row r="44" spans="1:7" ht="15">
      <c r="A44" s="24">
        <v>4</v>
      </c>
      <c r="B44" s="24" t="s">
        <v>323</v>
      </c>
      <c r="C44" s="24">
        <v>244</v>
      </c>
      <c r="D44" s="24">
        <v>226</v>
      </c>
      <c r="E44" s="136">
        <f>E45+E46+E47+E48+E49</f>
        <v>309789.42</v>
      </c>
      <c r="F44" s="136">
        <f>F45+F46+F47+F48+F49</f>
        <v>1817900</v>
      </c>
      <c r="G44" s="137">
        <f aca="true" t="shared" si="2" ref="G44:G69">E44+F44</f>
        <v>2127689.42</v>
      </c>
    </row>
    <row r="45" spans="1:7" ht="15">
      <c r="A45" s="26"/>
      <c r="B45" s="26" t="s">
        <v>308</v>
      </c>
      <c r="C45" s="26"/>
      <c r="D45" s="27"/>
      <c r="E45" s="138">
        <v>63554.54</v>
      </c>
      <c r="F45" s="138"/>
      <c r="G45" s="138">
        <f t="shared" si="2"/>
        <v>63554.54</v>
      </c>
    </row>
    <row r="46" spans="1:7" ht="15">
      <c r="A46" s="26"/>
      <c r="B46" s="26" t="s">
        <v>321</v>
      </c>
      <c r="C46" s="26"/>
      <c r="D46" s="27"/>
      <c r="E46" s="138"/>
      <c r="F46" s="138"/>
      <c r="G46" s="138">
        <f t="shared" si="2"/>
        <v>0</v>
      </c>
    </row>
    <row r="47" spans="1:7" ht="15">
      <c r="A47" s="26"/>
      <c r="B47" s="26" t="s">
        <v>322</v>
      </c>
      <c r="C47" s="26"/>
      <c r="D47" s="27"/>
      <c r="E47" s="138"/>
      <c r="F47" s="138"/>
      <c r="G47" s="138">
        <f t="shared" si="2"/>
        <v>0</v>
      </c>
    </row>
    <row r="48" spans="1:7" ht="30.75">
      <c r="A48" s="26"/>
      <c r="B48" s="141" t="s">
        <v>444</v>
      </c>
      <c r="C48" s="26"/>
      <c r="D48" s="27"/>
      <c r="E48" s="138">
        <v>246234.88</v>
      </c>
      <c r="F48" s="138">
        <v>1817900</v>
      </c>
      <c r="G48" s="138">
        <f t="shared" si="2"/>
        <v>2064134.88</v>
      </c>
    </row>
    <row r="49" spans="1:7" ht="15" hidden="1">
      <c r="A49" s="26"/>
      <c r="B49" s="26"/>
      <c r="C49" s="26"/>
      <c r="D49" s="26"/>
      <c r="E49" s="138"/>
      <c r="F49" s="138"/>
      <c r="G49" s="138">
        <f t="shared" si="2"/>
        <v>0</v>
      </c>
    </row>
    <row r="50" spans="1:7" ht="27.75" hidden="1">
      <c r="A50" s="30" t="s">
        <v>325</v>
      </c>
      <c r="B50" s="32" t="s">
        <v>326</v>
      </c>
      <c r="C50" s="30">
        <v>831</v>
      </c>
      <c r="D50" s="30">
        <v>290</v>
      </c>
      <c r="E50" s="139">
        <f>E51+E54</f>
        <v>0</v>
      </c>
      <c r="F50" s="139">
        <f>F51+F54</f>
        <v>0</v>
      </c>
      <c r="G50" s="137">
        <f t="shared" si="2"/>
        <v>0</v>
      </c>
    </row>
    <row r="51" spans="1:7" ht="15" hidden="1">
      <c r="A51" s="27"/>
      <c r="B51" s="30" t="s">
        <v>327</v>
      </c>
      <c r="C51" s="30"/>
      <c r="D51" s="30">
        <v>296</v>
      </c>
      <c r="E51" s="136">
        <f>E52+E53</f>
        <v>0</v>
      </c>
      <c r="F51" s="136">
        <f>F52+F53</f>
        <v>0</v>
      </c>
      <c r="G51" s="137">
        <f t="shared" si="2"/>
        <v>0</v>
      </c>
    </row>
    <row r="52" spans="1:7" ht="15" hidden="1">
      <c r="A52" s="27"/>
      <c r="B52" s="27" t="s">
        <v>328</v>
      </c>
      <c r="C52" s="27"/>
      <c r="D52" s="27"/>
      <c r="E52" s="138"/>
      <c r="F52" s="138"/>
      <c r="G52" s="138">
        <f t="shared" si="2"/>
        <v>0</v>
      </c>
    </row>
    <row r="53" spans="1:7" ht="15" hidden="1">
      <c r="A53" s="27"/>
      <c r="B53" s="27"/>
      <c r="C53" s="27"/>
      <c r="D53" s="27"/>
      <c r="E53" s="138"/>
      <c r="F53" s="138"/>
      <c r="G53" s="138">
        <f t="shared" si="2"/>
        <v>0</v>
      </c>
    </row>
    <row r="54" spans="1:7" ht="15" hidden="1">
      <c r="A54" s="27"/>
      <c r="B54" s="30" t="s">
        <v>329</v>
      </c>
      <c r="C54" s="30"/>
      <c r="D54" s="30">
        <v>297</v>
      </c>
      <c r="E54" s="136">
        <f>E55+E56+E57</f>
        <v>0</v>
      </c>
      <c r="F54" s="136">
        <f>F55+F56+F57</f>
        <v>0</v>
      </c>
      <c r="G54" s="137">
        <f t="shared" si="2"/>
        <v>0</v>
      </c>
    </row>
    <row r="55" spans="1:7" ht="15" hidden="1">
      <c r="A55" s="27"/>
      <c r="B55" s="27" t="s">
        <v>328</v>
      </c>
      <c r="C55" s="27"/>
      <c r="D55" s="27"/>
      <c r="E55" s="138"/>
      <c r="F55" s="138"/>
      <c r="G55" s="138">
        <f t="shared" si="2"/>
        <v>0</v>
      </c>
    </row>
    <row r="56" spans="1:7" ht="15" hidden="1">
      <c r="A56" s="27"/>
      <c r="B56" s="27"/>
      <c r="C56" s="27"/>
      <c r="D56" s="27"/>
      <c r="E56" s="138"/>
      <c r="F56" s="138"/>
      <c r="G56" s="138">
        <f t="shared" si="2"/>
        <v>0</v>
      </c>
    </row>
    <row r="57" spans="1:7" ht="15" hidden="1">
      <c r="A57" s="27"/>
      <c r="B57" s="27"/>
      <c r="C57" s="27"/>
      <c r="D57" s="27"/>
      <c r="E57" s="138"/>
      <c r="F57" s="138"/>
      <c r="G57" s="138">
        <f t="shared" si="2"/>
        <v>0</v>
      </c>
    </row>
    <row r="58" spans="1:7" ht="15">
      <c r="A58" s="30">
        <v>5</v>
      </c>
      <c r="B58" s="30" t="s">
        <v>330</v>
      </c>
      <c r="C58" s="30">
        <v>850</v>
      </c>
      <c r="D58" s="30">
        <v>290</v>
      </c>
      <c r="E58" s="139">
        <f>E59+E62+E65+E68+E71+E74</f>
        <v>0</v>
      </c>
      <c r="F58" s="139">
        <f>F59+F62+F65+F68+F71+F74</f>
        <v>85979</v>
      </c>
      <c r="G58" s="137">
        <f t="shared" si="2"/>
        <v>85979</v>
      </c>
    </row>
    <row r="59" spans="1:7" ht="15">
      <c r="A59" s="27"/>
      <c r="B59" s="27" t="s">
        <v>331</v>
      </c>
      <c r="C59" s="30">
        <v>851</v>
      </c>
      <c r="D59" s="30">
        <v>291</v>
      </c>
      <c r="E59" s="136">
        <f>E60+E61</f>
        <v>0</v>
      </c>
      <c r="F59" s="136">
        <f>F60+F61</f>
        <v>85979</v>
      </c>
      <c r="G59" s="137">
        <f t="shared" si="2"/>
        <v>85979</v>
      </c>
    </row>
    <row r="60" spans="1:7" ht="15">
      <c r="A60" s="27"/>
      <c r="B60" s="27" t="s">
        <v>445</v>
      </c>
      <c r="C60" s="27"/>
      <c r="D60" s="27"/>
      <c r="E60" s="138"/>
      <c r="F60" s="138">
        <v>85979</v>
      </c>
      <c r="G60" s="138">
        <f t="shared" si="2"/>
        <v>85979</v>
      </c>
    </row>
    <row r="61" spans="1:7" ht="15" hidden="1">
      <c r="A61" s="27"/>
      <c r="B61" s="27"/>
      <c r="C61" s="27"/>
      <c r="D61" s="27"/>
      <c r="E61" s="138"/>
      <c r="F61" s="138"/>
      <c r="G61" s="138">
        <f t="shared" si="2"/>
        <v>0</v>
      </c>
    </row>
    <row r="62" spans="1:7" ht="15" hidden="1">
      <c r="A62" s="27"/>
      <c r="B62" s="27" t="s">
        <v>332</v>
      </c>
      <c r="C62" s="30">
        <v>852</v>
      </c>
      <c r="D62" s="30">
        <v>291</v>
      </c>
      <c r="E62" s="136">
        <f>E63+E64</f>
        <v>0</v>
      </c>
      <c r="F62" s="136">
        <f>F63+F64</f>
        <v>0</v>
      </c>
      <c r="G62" s="137">
        <f t="shared" si="2"/>
        <v>0</v>
      </c>
    </row>
    <row r="63" spans="1:7" ht="15" hidden="1">
      <c r="A63" s="27"/>
      <c r="B63" s="27" t="s">
        <v>328</v>
      </c>
      <c r="C63" s="27"/>
      <c r="D63" s="27"/>
      <c r="E63" s="138"/>
      <c r="F63" s="138"/>
      <c r="G63" s="138">
        <f t="shared" si="2"/>
        <v>0</v>
      </c>
    </row>
    <row r="64" spans="1:7" ht="15" hidden="1">
      <c r="A64" s="27"/>
      <c r="B64" s="27"/>
      <c r="C64" s="27"/>
      <c r="D64" s="27"/>
      <c r="E64" s="138"/>
      <c r="F64" s="138"/>
      <c r="G64" s="138">
        <f t="shared" si="2"/>
        <v>0</v>
      </c>
    </row>
    <row r="65" spans="1:7" ht="15" hidden="1">
      <c r="A65" s="27"/>
      <c r="B65" s="27" t="s">
        <v>333</v>
      </c>
      <c r="C65" s="30">
        <v>853</v>
      </c>
      <c r="D65" s="30">
        <v>291</v>
      </c>
      <c r="E65" s="136">
        <f>E66+E67</f>
        <v>0</v>
      </c>
      <c r="F65" s="136">
        <f>F66+F67</f>
        <v>0</v>
      </c>
      <c r="G65" s="137">
        <f t="shared" si="2"/>
        <v>0</v>
      </c>
    </row>
    <row r="66" spans="1:7" ht="15" hidden="1">
      <c r="A66" s="27"/>
      <c r="B66" s="27" t="s">
        <v>328</v>
      </c>
      <c r="C66" s="27"/>
      <c r="D66" s="27"/>
      <c r="E66" s="138"/>
      <c r="F66" s="138"/>
      <c r="G66" s="138">
        <f t="shared" si="2"/>
        <v>0</v>
      </c>
    </row>
    <row r="67" spans="1:7" ht="15" hidden="1">
      <c r="A67" s="27"/>
      <c r="B67" s="27"/>
      <c r="C67" s="27"/>
      <c r="D67" s="27"/>
      <c r="E67" s="138"/>
      <c r="F67" s="138"/>
      <c r="G67" s="138">
        <f t="shared" si="2"/>
        <v>0</v>
      </c>
    </row>
    <row r="68" spans="1:7" ht="15" hidden="1">
      <c r="A68" s="27"/>
      <c r="B68" s="27" t="s">
        <v>334</v>
      </c>
      <c r="C68" s="30">
        <v>853</v>
      </c>
      <c r="D68" s="30">
        <v>292</v>
      </c>
      <c r="E68" s="136">
        <f>E69+E70</f>
        <v>0</v>
      </c>
      <c r="F68" s="136">
        <f>F69+F70</f>
        <v>0</v>
      </c>
      <c r="G68" s="137">
        <f t="shared" si="2"/>
        <v>0</v>
      </c>
    </row>
    <row r="69" spans="1:7" ht="15" hidden="1">
      <c r="A69" s="27"/>
      <c r="B69" s="27" t="s">
        <v>328</v>
      </c>
      <c r="C69" s="27"/>
      <c r="D69" s="27"/>
      <c r="E69" s="138"/>
      <c r="F69" s="138"/>
      <c r="G69" s="138">
        <f t="shared" si="2"/>
        <v>0</v>
      </c>
    </row>
    <row r="70" spans="1:7" ht="15" hidden="1">
      <c r="A70" s="27"/>
      <c r="B70" s="27"/>
      <c r="C70" s="27"/>
      <c r="D70" s="27"/>
      <c r="E70" s="138"/>
      <c r="F70" s="138"/>
      <c r="G70" s="138">
        <f aca="true" t="shared" si="3" ref="G70:G101">E70+F70</f>
        <v>0</v>
      </c>
    </row>
    <row r="71" spans="1:7" ht="27.75" customHeight="1" hidden="1">
      <c r="A71" s="27"/>
      <c r="B71" s="33" t="s">
        <v>335</v>
      </c>
      <c r="C71" s="30">
        <v>853</v>
      </c>
      <c r="D71" s="30">
        <v>293</v>
      </c>
      <c r="E71" s="136">
        <f>E72+E73</f>
        <v>0</v>
      </c>
      <c r="F71" s="136">
        <f>F72+F73</f>
        <v>0</v>
      </c>
      <c r="G71" s="137">
        <f t="shared" si="3"/>
        <v>0</v>
      </c>
    </row>
    <row r="72" spans="1:7" ht="15" hidden="1">
      <c r="A72" s="27"/>
      <c r="B72" s="27" t="s">
        <v>328</v>
      </c>
      <c r="C72" s="27"/>
      <c r="D72" s="27"/>
      <c r="E72" s="138"/>
      <c r="F72" s="138"/>
      <c r="G72" s="138">
        <f t="shared" si="3"/>
        <v>0</v>
      </c>
    </row>
    <row r="73" spans="1:7" ht="15" hidden="1">
      <c r="A73" s="27"/>
      <c r="B73" s="27"/>
      <c r="C73" s="27"/>
      <c r="D73" s="27"/>
      <c r="E73" s="138"/>
      <c r="F73" s="138"/>
      <c r="G73" s="138">
        <f t="shared" si="3"/>
        <v>0</v>
      </c>
    </row>
    <row r="74" spans="1:7" ht="15" hidden="1">
      <c r="A74" s="27"/>
      <c r="B74" s="33" t="s">
        <v>336</v>
      </c>
      <c r="C74" s="30">
        <v>853</v>
      </c>
      <c r="D74" s="30">
        <v>295</v>
      </c>
      <c r="E74" s="136">
        <f>E75+E76</f>
        <v>0</v>
      </c>
      <c r="F74" s="136">
        <f>F75+F76</f>
        <v>0</v>
      </c>
      <c r="G74" s="137">
        <f t="shared" si="3"/>
        <v>0</v>
      </c>
    </row>
    <row r="75" spans="1:7" ht="15" hidden="1">
      <c r="A75" s="27"/>
      <c r="B75" s="27" t="s">
        <v>328</v>
      </c>
      <c r="C75" s="27"/>
      <c r="D75" s="27"/>
      <c r="E75" s="138"/>
      <c r="F75" s="138"/>
      <c r="G75" s="138">
        <f t="shared" si="3"/>
        <v>0</v>
      </c>
    </row>
    <row r="76" spans="1:7" ht="15" hidden="1">
      <c r="A76" s="27"/>
      <c r="B76" s="27"/>
      <c r="C76" s="27"/>
      <c r="D76" s="27"/>
      <c r="E76" s="138"/>
      <c r="F76" s="138"/>
      <c r="G76" s="138">
        <f t="shared" si="3"/>
        <v>0</v>
      </c>
    </row>
    <row r="77" spans="1:7" ht="15">
      <c r="A77" s="30">
        <v>6</v>
      </c>
      <c r="B77" s="30" t="s">
        <v>337</v>
      </c>
      <c r="C77" s="30">
        <v>244</v>
      </c>
      <c r="D77" s="30">
        <v>310</v>
      </c>
      <c r="E77" s="136">
        <f>E78+E79+E80+E81+E82</f>
        <v>93259</v>
      </c>
      <c r="F77" s="136">
        <f>F78+F79+F80+F81+F82</f>
        <v>21810.87</v>
      </c>
      <c r="G77" s="137">
        <f t="shared" si="3"/>
        <v>115069.87</v>
      </c>
    </row>
    <row r="78" spans="1:7" ht="15">
      <c r="A78" s="27"/>
      <c r="B78" s="26" t="s">
        <v>308</v>
      </c>
      <c r="C78" s="27"/>
      <c r="D78" s="27"/>
      <c r="E78" s="138"/>
      <c r="F78" s="138">
        <v>21310.87</v>
      </c>
      <c r="G78" s="138">
        <f t="shared" si="3"/>
        <v>21310.87</v>
      </c>
    </row>
    <row r="79" spans="1:7" ht="15">
      <c r="A79" s="27"/>
      <c r="B79" s="26" t="s">
        <v>321</v>
      </c>
      <c r="C79" s="27"/>
      <c r="D79" s="27"/>
      <c r="E79" s="138">
        <v>93259</v>
      </c>
      <c r="F79" s="138"/>
      <c r="G79" s="138">
        <f t="shared" si="3"/>
        <v>93259</v>
      </c>
    </row>
    <row r="80" spans="1:7" ht="15">
      <c r="A80" s="27"/>
      <c r="B80" s="26" t="s">
        <v>322</v>
      </c>
      <c r="C80" s="27"/>
      <c r="D80" s="27"/>
      <c r="E80" s="138"/>
      <c r="F80" s="138">
        <v>500</v>
      </c>
      <c r="G80" s="138">
        <f t="shared" si="3"/>
        <v>500</v>
      </c>
    </row>
    <row r="81" spans="1:7" ht="15" hidden="1">
      <c r="A81" s="27"/>
      <c r="B81" s="27"/>
      <c r="C81" s="27"/>
      <c r="D81" s="27"/>
      <c r="E81" s="138"/>
      <c r="F81" s="138"/>
      <c r="G81" s="138">
        <f t="shared" si="3"/>
        <v>0</v>
      </c>
    </row>
    <row r="82" spans="1:7" ht="15" hidden="1">
      <c r="A82" s="27"/>
      <c r="B82" s="27"/>
      <c r="C82" s="27"/>
      <c r="D82" s="27"/>
      <c r="E82" s="138"/>
      <c r="F82" s="138"/>
      <c r="G82" s="138">
        <f t="shared" si="3"/>
        <v>0</v>
      </c>
    </row>
    <row r="83" spans="1:7" ht="15">
      <c r="A83" s="24">
        <v>7</v>
      </c>
      <c r="B83" s="24" t="s">
        <v>338</v>
      </c>
      <c r="C83" s="24">
        <v>244</v>
      </c>
      <c r="D83" s="24">
        <v>340</v>
      </c>
      <c r="E83" s="140">
        <f>E84+E88+E92+E96+E100+E106+E110</f>
        <v>12000</v>
      </c>
      <c r="F83" s="140">
        <f>F84+F88+F92+F96+F100+F106+F110</f>
        <v>0</v>
      </c>
      <c r="G83" s="137">
        <f t="shared" si="3"/>
        <v>12000</v>
      </c>
    </row>
    <row r="84" spans="1:7" ht="27.75">
      <c r="A84" s="27"/>
      <c r="B84" s="32" t="s">
        <v>339</v>
      </c>
      <c r="C84" s="30"/>
      <c r="D84" s="30">
        <v>341</v>
      </c>
      <c r="E84" s="136">
        <f>E85+E86+E87</f>
        <v>0</v>
      </c>
      <c r="F84" s="136">
        <f>F85+F86+F87</f>
        <v>0</v>
      </c>
      <c r="G84" s="137">
        <f t="shared" si="3"/>
        <v>0</v>
      </c>
    </row>
    <row r="85" spans="1:7" ht="15" hidden="1">
      <c r="A85" s="27"/>
      <c r="B85" s="27" t="s">
        <v>308</v>
      </c>
      <c r="C85" s="27"/>
      <c r="D85" s="27"/>
      <c r="E85" s="138"/>
      <c r="F85" s="138"/>
      <c r="G85" s="138">
        <f t="shared" si="3"/>
        <v>0</v>
      </c>
    </row>
    <row r="86" spans="1:7" ht="15" hidden="1">
      <c r="A86" s="27"/>
      <c r="B86" s="27" t="s">
        <v>328</v>
      </c>
      <c r="C86" s="27"/>
      <c r="D86" s="27"/>
      <c r="E86" s="138"/>
      <c r="F86" s="138"/>
      <c r="G86" s="138">
        <f t="shared" si="3"/>
        <v>0</v>
      </c>
    </row>
    <row r="87" spans="1:7" ht="15" hidden="1">
      <c r="A87" s="27"/>
      <c r="B87" s="27"/>
      <c r="C87" s="27"/>
      <c r="D87" s="27"/>
      <c r="E87" s="138"/>
      <c r="F87" s="138"/>
      <c r="G87" s="138">
        <f t="shared" si="3"/>
        <v>0</v>
      </c>
    </row>
    <row r="88" spans="1:7" ht="15" hidden="1">
      <c r="A88" s="27"/>
      <c r="B88" s="30" t="s">
        <v>340</v>
      </c>
      <c r="C88" s="30"/>
      <c r="D88" s="30">
        <v>342</v>
      </c>
      <c r="E88" s="136">
        <f>E89+E90+E91</f>
        <v>0</v>
      </c>
      <c r="F88" s="136">
        <f>F89+F90+F91</f>
        <v>0</v>
      </c>
      <c r="G88" s="137">
        <f t="shared" si="3"/>
        <v>0</v>
      </c>
    </row>
    <row r="89" spans="1:7" ht="15" hidden="1">
      <c r="A89" s="27"/>
      <c r="B89" s="27" t="s">
        <v>328</v>
      </c>
      <c r="C89" s="27"/>
      <c r="D89" s="27"/>
      <c r="E89" s="138"/>
      <c r="F89" s="138"/>
      <c r="G89" s="138">
        <f t="shared" si="3"/>
        <v>0</v>
      </c>
    </row>
    <row r="90" spans="1:7" ht="15" hidden="1">
      <c r="A90" s="27"/>
      <c r="B90" s="27" t="s">
        <v>328</v>
      </c>
      <c r="C90" s="27"/>
      <c r="D90" s="27"/>
      <c r="E90" s="138"/>
      <c r="F90" s="138"/>
      <c r="G90" s="138">
        <f t="shared" si="3"/>
        <v>0</v>
      </c>
    </row>
    <row r="91" spans="1:7" ht="15" hidden="1">
      <c r="A91" s="27"/>
      <c r="B91" s="27"/>
      <c r="C91" s="27"/>
      <c r="D91" s="27"/>
      <c r="E91" s="138"/>
      <c r="F91" s="138"/>
      <c r="G91" s="138">
        <f t="shared" si="3"/>
        <v>0</v>
      </c>
    </row>
    <row r="92" spans="1:7" ht="15" hidden="1">
      <c r="A92" s="27"/>
      <c r="B92" s="30" t="s">
        <v>341</v>
      </c>
      <c r="C92" s="30"/>
      <c r="D92" s="30">
        <v>344</v>
      </c>
      <c r="E92" s="136">
        <f>E93+E94+E95</f>
        <v>0</v>
      </c>
      <c r="F92" s="136">
        <f>F93+F94+F95</f>
        <v>0</v>
      </c>
      <c r="G92" s="137">
        <f t="shared" si="3"/>
        <v>0</v>
      </c>
    </row>
    <row r="93" spans="1:7" ht="15" hidden="1">
      <c r="A93" s="27"/>
      <c r="B93" s="27" t="s">
        <v>328</v>
      </c>
      <c r="C93" s="27"/>
      <c r="D93" s="27"/>
      <c r="E93" s="138"/>
      <c r="F93" s="138"/>
      <c r="G93" s="138">
        <f t="shared" si="3"/>
        <v>0</v>
      </c>
    </row>
    <row r="94" spans="1:7" ht="15" hidden="1">
      <c r="A94" s="27"/>
      <c r="B94" s="27" t="s">
        <v>328</v>
      </c>
      <c r="C94" s="27"/>
      <c r="D94" s="27"/>
      <c r="E94" s="138"/>
      <c r="F94" s="138"/>
      <c r="G94" s="138">
        <f t="shared" si="3"/>
        <v>0</v>
      </c>
    </row>
    <row r="95" spans="1:7" ht="15" hidden="1">
      <c r="A95" s="27"/>
      <c r="B95" s="27"/>
      <c r="C95" s="27"/>
      <c r="D95" s="27"/>
      <c r="E95" s="138"/>
      <c r="F95" s="138"/>
      <c r="G95" s="138">
        <f t="shared" si="3"/>
        <v>0</v>
      </c>
    </row>
    <row r="96" spans="1:7" ht="15" hidden="1">
      <c r="A96" s="27"/>
      <c r="B96" s="30" t="s">
        <v>342</v>
      </c>
      <c r="C96" s="30"/>
      <c r="D96" s="30">
        <v>345</v>
      </c>
      <c r="E96" s="136">
        <f>E97+E98+E99</f>
        <v>0</v>
      </c>
      <c r="F96" s="136">
        <f>F97+F98+F99</f>
        <v>0</v>
      </c>
      <c r="G96" s="137">
        <f t="shared" si="3"/>
        <v>0</v>
      </c>
    </row>
    <row r="97" spans="1:7" ht="15" hidden="1">
      <c r="A97" s="27"/>
      <c r="B97" s="27" t="s">
        <v>328</v>
      </c>
      <c r="C97" s="27"/>
      <c r="D97" s="27"/>
      <c r="E97" s="138"/>
      <c r="F97" s="138"/>
      <c r="G97" s="138">
        <f t="shared" si="3"/>
        <v>0</v>
      </c>
    </row>
    <row r="98" spans="1:7" ht="15" hidden="1">
      <c r="A98" s="27"/>
      <c r="B98" s="27" t="s">
        <v>328</v>
      </c>
      <c r="C98" s="27"/>
      <c r="D98" s="27"/>
      <c r="E98" s="138"/>
      <c r="F98" s="138"/>
      <c r="G98" s="138">
        <f t="shared" si="3"/>
        <v>0</v>
      </c>
    </row>
    <row r="99" spans="1:7" ht="15" hidden="1">
      <c r="A99" s="27"/>
      <c r="B99" s="27"/>
      <c r="C99" s="27"/>
      <c r="D99" s="27"/>
      <c r="E99" s="138"/>
      <c r="F99" s="138"/>
      <c r="G99" s="138">
        <f t="shared" si="3"/>
        <v>0</v>
      </c>
    </row>
    <row r="100" spans="1:7" ht="15">
      <c r="A100" s="27"/>
      <c r="B100" s="30" t="s">
        <v>343</v>
      </c>
      <c r="C100" s="30"/>
      <c r="D100" s="30">
        <v>346</v>
      </c>
      <c r="E100" s="136">
        <f>E101+E102+E103+E104+E105</f>
        <v>12000</v>
      </c>
      <c r="F100" s="136">
        <f>F101+F102+F103+F104+F105</f>
        <v>0</v>
      </c>
      <c r="G100" s="137">
        <f t="shared" si="3"/>
        <v>12000</v>
      </c>
    </row>
    <row r="101" spans="1:7" ht="15">
      <c r="A101" s="27"/>
      <c r="B101" s="27" t="s">
        <v>308</v>
      </c>
      <c r="C101" s="27"/>
      <c r="D101" s="27"/>
      <c r="E101" s="138">
        <v>12000</v>
      </c>
      <c r="F101" s="138"/>
      <c r="G101" s="138">
        <f t="shared" si="3"/>
        <v>12000</v>
      </c>
    </row>
    <row r="102" spans="1:7" ht="15">
      <c r="A102" s="27"/>
      <c r="B102" s="27" t="s">
        <v>321</v>
      </c>
      <c r="C102" s="27"/>
      <c r="D102" s="27"/>
      <c r="E102" s="138"/>
      <c r="F102" s="138"/>
      <c r="G102" s="138">
        <f aca="true" t="shared" si="4" ref="G102:G113">E102+F102</f>
        <v>0</v>
      </c>
    </row>
    <row r="103" spans="1:7" ht="15">
      <c r="A103" s="27"/>
      <c r="B103" s="27" t="s">
        <v>328</v>
      </c>
      <c r="C103" s="27"/>
      <c r="D103" s="27"/>
      <c r="E103" s="138"/>
      <c r="F103" s="138"/>
      <c r="G103" s="138">
        <f t="shared" si="4"/>
        <v>0</v>
      </c>
    </row>
    <row r="104" spans="1:7" ht="15">
      <c r="A104" s="27"/>
      <c r="B104" s="27" t="s">
        <v>328</v>
      </c>
      <c r="C104" s="27"/>
      <c r="D104" s="27"/>
      <c r="E104" s="138"/>
      <c r="F104" s="138"/>
      <c r="G104" s="138">
        <f t="shared" si="4"/>
        <v>0</v>
      </c>
    </row>
    <row r="105" spans="1:7" ht="15" hidden="1">
      <c r="A105" s="27"/>
      <c r="B105" s="27"/>
      <c r="C105" s="27"/>
      <c r="D105" s="27"/>
      <c r="E105" s="138"/>
      <c r="F105" s="138"/>
      <c r="G105" s="138">
        <f t="shared" si="4"/>
        <v>0</v>
      </c>
    </row>
    <row r="106" spans="1:7" ht="27.75" hidden="1">
      <c r="A106" s="27"/>
      <c r="B106" s="32" t="s">
        <v>344</v>
      </c>
      <c r="C106" s="30"/>
      <c r="D106" s="30">
        <v>347</v>
      </c>
      <c r="E106" s="136">
        <f>E107+E108+E109</f>
        <v>0</v>
      </c>
      <c r="F106" s="136">
        <f>F107+F108+F109</f>
        <v>0</v>
      </c>
      <c r="G106" s="137">
        <f t="shared" si="4"/>
        <v>0</v>
      </c>
    </row>
    <row r="107" spans="1:7" ht="15" hidden="1">
      <c r="A107" s="27"/>
      <c r="B107" s="27" t="s">
        <v>328</v>
      </c>
      <c r="C107" s="27"/>
      <c r="D107" s="27"/>
      <c r="E107" s="138"/>
      <c r="F107" s="138"/>
      <c r="G107" s="138">
        <f t="shared" si="4"/>
        <v>0</v>
      </c>
    </row>
    <row r="108" spans="1:7" ht="15" hidden="1">
      <c r="A108" s="27"/>
      <c r="B108" s="27" t="s">
        <v>328</v>
      </c>
      <c r="C108" s="27"/>
      <c r="D108" s="27"/>
      <c r="E108" s="138"/>
      <c r="F108" s="138"/>
      <c r="G108" s="138">
        <f t="shared" si="4"/>
        <v>0</v>
      </c>
    </row>
    <row r="109" spans="1:7" ht="15" hidden="1">
      <c r="A109" s="27"/>
      <c r="B109" s="27"/>
      <c r="C109" s="27"/>
      <c r="D109" s="27"/>
      <c r="E109" s="138"/>
      <c r="F109" s="138"/>
      <c r="G109" s="138">
        <f t="shared" si="4"/>
        <v>0</v>
      </c>
    </row>
    <row r="110" spans="1:7" ht="27.75" hidden="1">
      <c r="A110" s="30" t="s">
        <v>324</v>
      </c>
      <c r="B110" s="32" t="s">
        <v>345</v>
      </c>
      <c r="C110" s="30"/>
      <c r="D110" s="30">
        <v>349</v>
      </c>
      <c r="E110" s="136">
        <f>E111+E112+E113</f>
        <v>0</v>
      </c>
      <c r="F110" s="136">
        <f>F111+F112+F113</f>
        <v>0</v>
      </c>
      <c r="G110" s="137">
        <f t="shared" si="4"/>
        <v>0</v>
      </c>
    </row>
    <row r="111" spans="1:7" ht="15" hidden="1">
      <c r="A111" s="27"/>
      <c r="B111" s="27" t="s">
        <v>308</v>
      </c>
      <c r="C111" s="27"/>
      <c r="D111" s="27"/>
      <c r="E111" s="138"/>
      <c r="F111" s="138"/>
      <c r="G111" s="138">
        <f t="shared" si="4"/>
        <v>0</v>
      </c>
    </row>
    <row r="112" spans="1:7" ht="15" hidden="1">
      <c r="A112" s="27"/>
      <c r="B112" s="27" t="s">
        <v>328</v>
      </c>
      <c r="C112" s="27"/>
      <c r="D112" s="27"/>
      <c r="E112" s="138"/>
      <c r="F112" s="138"/>
      <c r="G112" s="138">
        <f t="shared" si="4"/>
        <v>0</v>
      </c>
    </row>
    <row r="113" spans="1:7" ht="16.5" customHeight="1" hidden="1">
      <c r="A113" s="27"/>
      <c r="B113" s="27"/>
      <c r="C113" s="27"/>
      <c r="D113" s="27"/>
      <c r="E113" s="138"/>
      <c r="F113" s="138"/>
      <c r="G113" s="138">
        <f t="shared" si="4"/>
        <v>0</v>
      </c>
    </row>
    <row r="114" spans="1:7" ht="15">
      <c r="A114" s="27"/>
      <c r="B114" s="30" t="s">
        <v>346</v>
      </c>
      <c r="C114" s="30"/>
      <c r="D114" s="30"/>
      <c r="E114" s="137">
        <f>E17+E21+E25+E29+E33+E37+E44+E50+E58+E77+E83</f>
        <v>713300</v>
      </c>
      <c r="F114" s="137">
        <f>F17+F21+F25+F29+F33+F37+F44+F50+F58+F77+F83</f>
        <v>3054668.6</v>
      </c>
      <c r="G114" s="137">
        <f>G17+G21+G25+G29+G33+G37+G44+G50+G58+G77+G83</f>
        <v>3767968.6</v>
      </c>
    </row>
    <row r="115" spans="1:7" ht="12.75">
      <c r="A115" s="156"/>
      <c r="B115" s="156" t="s">
        <v>447</v>
      </c>
      <c r="C115" s="156"/>
      <c r="D115" s="156"/>
      <c r="E115" s="156"/>
      <c r="F115" s="156"/>
      <c r="G115" s="156"/>
    </row>
    <row r="116" spans="1:7" ht="15">
      <c r="A116" s="156"/>
      <c r="B116" s="156" t="s">
        <v>448</v>
      </c>
      <c r="C116" s="156"/>
      <c r="D116" s="156"/>
      <c r="E116" s="157">
        <f>SUM(E79)</f>
        <v>93259</v>
      </c>
      <c r="F116" s="157">
        <f>SUM(F19+F27)</f>
        <v>378924</v>
      </c>
      <c r="G116" s="157">
        <f>SUM(E116:F116)</f>
        <v>472183</v>
      </c>
    </row>
    <row r="117" spans="1:7" ht="15">
      <c r="A117" s="156"/>
      <c r="B117" s="156" t="s">
        <v>449</v>
      </c>
      <c r="C117" s="156"/>
      <c r="D117" s="156"/>
      <c r="E117" s="157">
        <f>SUM(E48)</f>
        <v>246234.88</v>
      </c>
      <c r="F117" s="157">
        <f>SUM(F48)</f>
        <v>1817900</v>
      </c>
      <c r="G117" s="157">
        <f>SUM(E117:F117)</f>
        <v>2064134.88</v>
      </c>
    </row>
    <row r="118" spans="1:7" ht="15">
      <c r="A118" s="156"/>
      <c r="B118" s="156" t="s">
        <v>451</v>
      </c>
      <c r="C118" s="156"/>
      <c r="D118" s="156"/>
      <c r="E118" s="157">
        <v>3075</v>
      </c>
      <c r="F118" s="157"/>
      <c r="G118" s="157"/>
    </row>
    <row r="119" spans="1:7" ht="15">
      <c r="A119" s="156"/>
      <c r="B119" s="156" t="s">
        <v>450</v>
      </c>
      <c r="C119" s="156"/>
      <c r="D119" s="156"/>
      <c r="E119" s="157">
        <f>SUM(E38+E45+E101)</f>
        <v>370731.12</v>
      </c>
      <c r="F119" s="157">
        <f>SUM(F18+F26+F60+F78)</f>
        <v>857344.6</v>
      </c>
      <c r="G119" s="157">
        <f>SUM(E119:F119)</f>
        <v>1228075.72</v>
      </c>
    </row>
    <row r="120" spans="1:7" ht="15">
      <c r="A120" s="156"/>
      <c r="B120" s="156" t="s">
        <v>322</v>
      </c>
      <c r="C120" s="156"/>
      <c r="D120" s="156"/>
      <c r="E120" s="157"/>
      <c r="F120" s="157">
        <v>500</v>
      </c>
      <c r="G120" s="157"/>
    </row>
    <row r="121" ht="13.5">
      <c r="B121" s="34" t="s">
        <v>347</v>
      </c>
    </row>
    <row r="122" ht="13.5">
      <c r="B122" s="34" t="s">
        <v>348</v>
      </c>
    </row>
    <row r="123" ht="13.5">
      <c r="B123" s="34" t="s">
        <v>349</v>
      </c>
    </row>
    <row r="126" spans="2:5" ht="12.75">
      <c r="B126" s="35" t="s">
        <v>171</v>
      </c>
      <c r="C126" s="35" t="s">
        <v>350</v>
      </c>
      <c r="E126" s="35" t="s">
        <v>396</v>
      </c>
    </row>
    <row r="127" ht="12.75">
      <c r="A127" s="35" t="s">
        <v>351</v>
      </c>
    </row>
    <row r="128" spans="2:5" ht="12.75">
      <c r="B128" s="35" t="s">
        <v>231</v>
      </c>
      <c r="C128" s="35" t="s">
        <v>350</v>
      </c>
      <c r="E128" s="35" t="s">
        <v>437</v>
      </c>
    </row>
    <row r="131" spans="2:3" ht="12.75">
      <c r="B131" s="35" t="s">
        <v>352</v>
      </c>
      <c r="C131" s="35" t="s">
        <v>437</v>
      </c>
    </row>
    <row r="132" ht="12.75">
      <c r="B132" s="35" t="s">
        <v>446</v>
      </c>
    </row>
  </sheetData>
  <sheetProtection/>
  <mergeCells count="10">
    <mergeCell ref="B14:F14"/>
    <mergeCell ref="B10:E10"/>
    <mergeCell ref="B13:E13"/>
    <mergeCell ref="D1:G1"/>
    <mergeCell ref="D2:G2"/>
    <mergeCell ref="D3:G3"/>
    <mergeCell ref="D4:G4"/>
    <mergeCell ref="D5:G5"/>
    <mergeCell ref="D7:G7"/>
    <mergeCell ref="B12:G12"/>
  </mergeCells>
  <printOptions/>
  <pageMargins left="0.7" right="0.7" top="0.75" bottom="0.75" header="0.3" footer="0.3"/>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2020-07-06T14:21:03Z</cp:lastPrinted>
  <dcterms:created xsi:type="dcterms:W3CDTF">2011-01-11T10:25:48Z</dcterms:created>
  <dcterms:modified xsi:type="dcterms:W3CDTF">2020-07-06T14:21:34Z</dcterms:modified>
  <cp:category/>
  <cp:version/>
  <cp:contentType/>
  <cp:contentStatus/>
</cp:coreProperties>
</file>